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4240" windowHeight="12330"/>
  </bookViews>
  <sheets>
    <sheet name="Birt á vefnum ssv" sheetId="1" r:id="rId1"/>
    <sheet name="Birt á vefnum hsv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L39" i="1"/>
  <c r="L38"/>
  <c r="K37"/>
  <c r="J37"/>
  <c r="I37"/>
  <c r="H37"/>
  <c r="L37" s="1"/>
  <c r="G37"/>
  <c r="F37"/>
  <c r="E37"/>
  <c r="D37"/>
  <c r="C37"/>
  <c r="B37"/>
  <c r="A37"/>
  <c r="K36"/>
  <c r="J36"/>
  <c r="I36"/>
  <c r="H36"/>
  <c r="L36" s="1"/>
  <c r="G36"/>
  <c r="F36"/>
  <c r="E36"/>
  <c r="D36"/>
  <c r="C36"/>
  <c r="B36"/>
  <c r="A36"/>
  <c r="K35"/>
  <c r="J35"/>
  <c r="I35"/>
  <c r="H35"/>
  <c r="L35" s="1"/>
  <c r="G35"/>
  <c r="F35"/>
  <c r="E35"/>
  <c r="D35"/>
  <c r="C35"/>
  <c r="B35"/>
  <c r="A35"/>
  <c r="K34"/>
  <c r="J34"/>
  <c r="I34"/>
  <c r="H34"/>
  <c r="G34"/>
  <c r="N34" s="1"/>
  <c r="F34"/>
  <c r="E34"/>
  <c r="D34"/>
  <c r="C34"/>
  <c r="B34"/>
  <c r="A34"/>
  <c r="K33"/>
  <c r="J33"/>
  <c r="I33"/>
  <c r="H33"/>
  <c r="G33"/>
  <c r="F33"/>
  <c r="E33"/>
  <c r="D33"/>
  <c r="C33"/>
  <c r="B33"/>
  <c r="A33"/>
  <c r="J32"/>
  <c r="I32"/>
  <c r="H32"/>
  <c r="G32"/>
  <c r="F32"/>
  <c r="E32"/>
  <c r="D32"/>
  <c r="C32"/>
  <c r="B32"/>
  <c r="A32"/>
  <c r="K31"/>
  <c r="J31"/>
  <c r="I31"/>
  <c r="H31"/>
  <c r="G31"/>
  <c r="N31" s="1"/>
  <c r="F31"/>
  <c r="E31"/>
  <c r="D31"/>
  <c r="C31"/>
  <c r="B31"/>
  <c r="A31"/>
  <c r="J30"/>
  <c r="I30"/>
  <c r="H30"/>
  <c r="L30" s="1"/>
  <c r="G30"/>
  <c r="F30"/>
  <c r="E30"/>
  <c r="D30"/>
  <c r="C30"/>
  <c r="B30"/>
  <c r="A30"/>
  <c r="K29"/>
  <c r="J29"/>
  <c r="I29"/>
  <c r="H29"/>
  <c r="G29"/>
  <c r="F29"/>
  <c r="E29"/>
  <c r="D29"/>
  <c r="C29"/>
  <c r="B29"/>
  <c r="A29"/>
  <c r="K28"/>
  <c r="J28"/>
  <c r="H28"/>
  <c r="L28" s="1"/>
  <c r="G28"/>
  <c r="N28" s="1"/>
  <c r="F28"/>
  <c r="E28"/>
  <c r="D28"/>
  <c r="C28"/>
  <c r="B28"/>
  <c r="A28"/>
  <c r="K27"/>
  <c r="J27"/>
  <c r="I27"/>
  <c r="H27"/>
  <c r="G27"/>
  <c r="F27"/>
  <c r="E27"/>
  <c r="D27"/>
  <c r="C27"/>
  <c r="B27"/>
  <c r="A27"/>
  <c r="K26"/>
  <c r="J26"/>
  <c r="I26"/>
  <c r="H26"/>
  <c r="G26"/>
  <c r="M26" s="1"/>
  <c r="F26"/>
  <c r="E26"/>
  <c r="D26"/>
  <c r="C26"/>
  <c r="B26"/>
  <c r="A26"/>
  <c r="K25"/>
  <c r="J25"/>
  <c r="I25"/>
  <c r="H25"/>
  <c r="G25"/>
  <c r="F25"/>
  <c r="E25"/>
  <c r="D25"/>
  <c r="C25"/>
  <c r="B25"/>
  <c r="A25"/>
  <c r="K24"/>
  <c r="J24"/>
  <c r="I24"/>
  <c r="H24"/>
  <c r="L24" s="1"/>
  <c r="G24"/>
  <c r="F24"/>
  <c r="E24"/>
  <c r="D24"/>
  <c r="C24"/>
  <c r="B24"/>
  <c r="A24"/>
  <c r="K23"/>
  <c r="J23"/>
  <c r="I23"/>
  <c r="H23"/>
  <c r="G23"/>
  <c r="F23"/>
  <c r="E23"/>
  <c r="D23"/>
  <c r="C23"/>
  <c r="B23"/>
  <c r="A23"/>
  <c r="J22"/>
  <c r="I22"/>
  <c r="H22"/>
  <c r="G22"/>
  <c r="M22" s="1"/>
  <c r="F22"/>
  <c r="E22"/>
  <c r="D22"/>
  <c r="C22"/>
  <c r="B22"/>
  <c r="A22"/>
  <c r="J21"/>
  <c r="I21"/>
  <c r="L21" s="1"/>
  <c r="H21"/>
  <c r="G21"/>
  <c r="F21"/>
  <c r="E21"/>
  <c r="D21"/>
  <c r="C21"/>
  <c r="B21"/>
  <c r="A21"/>
  <c r="K20"/>
  <c r="J20"/>
  <c r="I20"/>
  <c r="H20"/>
  <c r="L20" s="1"/>
  <c r="G20"/>
  <c r="F20"/>
  <c r="E20"/>
  <c r="D20"/>
  <c r="C20"/>
  <c r="B20"/>
  <c r="A20"/>
  <c r="K19"/>
  <c r="J19"/>
  <c r="I19"/>
  <c r="H19"/>
  <c r="G19"/>
  <c r="N19" s="1"/>
  <c r="F19"/>
  <c r="E19"/>
  <c r="D19"/>
  <c r="C19"/>
  <c r="B19"/>
  <c r="A19"/>
  <c r="K18"/>
  <c r="J18"/>
  <c r="I18"/>
  <c r="H18"/>
  <c r="G18"/>
  <c r="F18"/>
  <c r="E18"/>
  <c r="D18"/>
  <c r="C18"/>
  <c r="B18"/>
  <c r="A18"/>
  <c r="K17"/>
  <c r="J17"/>
  <c r="I17"/>
  <c r="G17"/>
  <c r="F17"/>
  <c r="E17"/>
  <c r="D17"/>
  <c r="C17"/>
  <c r="B17"/>
  <c r="A17"/>
  <c r="K16"/>
  <c r="J16"/>
  <c r="I16"/>
  <c r="H16"/>
  <c r="G16"/>
  <c r="N16" s="1"/>
  <c r="F16"/>
  <c r="E16"/>
  <c r="D16"/>
  <c r="C16"/>
  <c r="B16"/>
  <c r="A16"/>
  <c r="K15"/>
  <c r="J15"/>
  <c r="I15"/>
  <c r="H15"/>
  <c r="G15"/>
  <c r="F15"/>
  <c r="E15"/>
  <c r="D15"/>
  <c r="C15"/>
  <c r="B15"/>
  <c r="A15"/>
  <c r="K14"/>
  <c r="J14"/>
  <c r="I14"/>
  <c r="H14"/>
  <c r="G14"/>
  <c r="F14"/>
  <c r="E14"/>
  <c r="D14"/>
  <c r="C14"/>
  <c r="B14"/>
  <c r="A14"/>
  <c r="K13"/>
  <c r="J13"/>
  <c r="I13"/>
  <c r="H13"/>
  <c r="G13"/>
  <c r="F13"/>
  <c r="E13"/>
  <c r="D13"/>
  <c r="C13"/>
  <c r="B13"/>
  <c r="A13"/>
  <c r="K12"/>
  <c r="J12"/>
  <c r="I12"/>
  <c r="H12"/>
  <c r="L12" s="1"/>
  <c r="G12"/>
  <c r="F12"/>
  <c r="E12"/>
  <c r="D12"/>
  <c r="C12"/>
  <c r="B12"/>
  <c r="A12"/>
  <c r="K11"/>
  <c r="J11"/>
  <c r="I11"/>
  <c r="H11"/>
  <c r="G11"/>
  <c r="M11" s="1"/>
  <c r="F11"/>
  <c r="E11"/>
  <c r="D11"/>
  <c r="C11"/>
  <c r="B11"/>
  <c r="A11"/>
  <c r="K10"/>
  <c r="J10"/>
  <c r="I10"/>
  <c r="H10"/>
  <c r="G10"/>
  <c r="F10"/>
  <c r="E10"/>
  <c r="D10"/>
  <c r="C10"/>
  <c r="B10"/>
  <c r="A10"/>
  <c r="K9"/>
  <c r="J9"/>
  <c r="I9"/>
  <c r="H9"/>
  <c r="G9"/>
  <c r="F9"/>
  <c r="E9"/>
  <c r="D9"/>
  <c r="C9"/>
  <c r="B9"/>
  <c r="A9"/>
  <c r="K8"/>
  <c r="J8"/>
  <c r="I8"/>
  <c r="H8"/>
  <c r="L8" s="1"/>
  <c r="G8"/>
  <c r="F8"/>
  <c r="E8"/>
  <c r="D8"/>
  <c r="C8"/>
  <c r="B8"/>
  <c r="A8"/>
  <c r="K7"/>
  <c r="J7"/>
  <c r="I7"/>
  <c r="H7"/>
  <c r="G7"/>
  <c r="M7" s="1"/>
  <c r="F7"/>
  <c r="E7"/>
  <c r="D7"/>
  <c r="C7"/>
  <c r="B7"/>
  <c r="A7"/>
  <c r="K6"/>
  <c r="J6"/>
  <c r="I6"/>
  <c r="H6"/>
  <c r="G6"/>
  <c r="F6"/>
  <c r="E6"/>
  <c r="D6"/>
  <c r="C6"/>
  <c r="B6"/>
  <c r="A6"/>
  <c r="K5"/>
  <c r="J5"/>
  <c r="I5"/>
  <c r="H5"/>
  <c r="G5"/>
  <c r="F5"/>
  <c r="E5"/>
  <c r="D5"/>
  <c r="C5"/>
  <c r="B5"/>
  <c r="A5"/>
  <c r="J4"/>
  <c r="I4"/>
  <c r="H4"/>
  <c r="G4"/>
  <c r="N4" s="1"/>
  <c r="F4"/>
  <c r="E4"/>
  <c r="D4"/>
  <c r="C4"/>
  <c r="B4"/>
  <c r="A4"/>
  <c r="K3"/>
  <c r="J3"/>
  <c r="I3"/>
  <c r="H3"/>
  <c r="G3"/>
  <c r="F3"/>
  <c r="E3"/>
  <c r="D3"/>
  <c r="C3"/>
  <c r="B3"/>
  <c r="A3"/>
  <c r="K2"/>
  <c r="J2"/>
  <c r="I2"/>
  <c r="H2"/>
  <c r="G2"/>
  <c r="F2"/>
  <c r="E2"/>
  <c r="D2"/>
  <c r="C2"/>
  <c r="B2"/>
  <c r="A2"/>
  <c r="L39" i="2"/>
  <c r="L38"/>
  <c r="K37"/>
  <c r="J37"/>
  <c r="I37"/>
  <c r="H37"/>
  <c r="G37"/>
  <c r="F37"/>
  <c r="E37"/>
  <c r="D37"/>
  <c r="C37"/>
  <c r="B37"/>
  <c r="A37"/>
  <c r="K36"/>
  <c r="J36"/>
  <c r="I36"/>
  <c r="H36"/>
  <c r="G36"/>
  <c r="F36"/>
  <c r="E36"/>
  <c r="D36"/>
  <c r="C36"/>
  <c r="B36"/>
  <c r="A36"/>
  <c r="K35"/>
  <c r="J35"/>
  <c r="I35"/>
  <c r="H35"/>
  <c r="G35"/>
  <c r="F35"/>
  <c r="E35"/>
  <c r="D35"/>
  <c r="C35"/>
  <c r="B35"/>
  <c r="A35"/>
  <c r="K34"/>
  <c r="J34"/>
  <c r="I34"/>
  <c r="H34"/>
  <c r="G34"/>
  <c r="F34"/>
  <c r="E34"/>
  <c r="D34"/>
  <c r="C34"/>
  <c r="B34"/>
  <c r="A34"/>
  <c r="K33"/>
  <c r="J33"/>
  <c r="I33"/>
  <c r="H33"/>
  <c r="G33"/>
  <c r="F33"/>
  <c r="E33"/>
  <c r="D33"/>
  <c r="C33"/>
  <c r="B33"/>
  <c r="A33"/>
  <c r="J32"/>
  <c r="I32"/>
  <c r="H32"/>
  <c r="G32"/>
  <c r="F32"/>
  <c r="E32"/>
  <c r="D32"/>
  <c r="C32"/>
  <c r="B32"/>
  <c r="A32"/>
  <c r="K31"/>
  <c r="J31"/>
  <c r="I31"/>
  <c r="H31"/>
  <c r="G31"/>
  <c r="F31"/>
  <c r="E31"/>
  <c r="D31"/>
  <c r="C31"/>
  <c r="B31"/>
  <c r="A31"/>
  <c r="J30"/>
  <c r="I30"/>
  <c r="H30"/>
  <c r="G30"/>
  <c r="F30"/>
  <c r="E30"/>
  <c r="D30"/>
  <c r="C30"/>
  <c r="B30"/>
  <c r="A30"/>
  <c r="K29"/>
  <c r="J29"/>
  <c r="I29"/>
  <c r="H29"/>
  <c r="G29"/>
  <c r="F29"/>
  <c r="E29"/>
  <c r="D29"/>
  <c r="C29"/>
  <c r="B29"/>
  <c r="A29"/>
  <c r="K28"/>
  <c r="J28"/>
  <c r="H28"/>
  <c r="G28"/>
  <c r="F28"/>
  <c r="E28"/>
  <c r="D28"/>
  <c r="C28"/>
  <c r="B28"/>
  <c r="A28"/>
  <c r="K27"/>
  <c r="J27"/>
  <c r="I27"/>
  <c r="H27"/>
  <c r="G27"/>
  <c r="F27"/>
  <c r="E27"/>
  <c r="D27"/>
  <c r="C27"/>
  <c r="B27"/>
  <c r="A27"/>
  <c r="K26"/>
  <c r="J26"/>
  <c r="I26"/>
  <c r="H26"/>
  <c r="G26"/>
  <c r="F26"/>
  <c r="E26"/>
  <c r="D26"/>
  <c r="C26"/>
  <c r="B26"/>
  <c r="A26"/>
  <c r="K25"/>
  <c r="J25"/>
  <c r="I25"/>
  <c r="H25"/>
  <c r="G25"/>
  <c r="F25"/>
  <c r="E25"/>
  <c r="D25"/>
  <c r="C25"/>
  <c r="B25"/>
  <c r="A25"/>
  <c r="K24"/>
  <c r="J24"/>
  <c r="I24"/>
  <c r="H24"/>
  <c r="G24"/>
  <c r="F24"/>
  <c r="E24"/>
  <c r="D24"/>
  <c r="C24"/>
  <c r="B24"/>
  <c r="A24"/>
  <c r="K23"/>
  <c r="J23"/>
  <c r="I23"/>
  <c r="H23"/>
  <c r="G23"/>
  <c r="F23"/>
  <c r="E23"/>
  <c r="D23"/>
  <c r="C23"/>
  <c r="B23"/>
  <c r="A23"/>
  <c r="J22"/>
  <c r="I22"/>
  <c r="H22"/>
  <c r="G22"/>
  <c r="F22"/>
  <c r="E22"/>
  <c r="D22"/>
  <c r="C22"/>
  <c r="B22"/>
  <c r="A22"/>
  <c r="J21"/>
  <c r="I21"/>
  <c r="H21"/>
  <c r="G21"/>
  <c r="F21"/>
  <c r="E21"/>
  <c r="D21"/>
  <c r="C21"/>
  <c r="B21"/>
  <c r="A21"/>
  <c r="K20"/>
  <c r="J20"/>
  <c r="I20"/>
  <c r="H20"/>
  <c r="G20"/>
  <c r="F20"/>
  <c r="E20"/>
  <c r="D20"/>
  <c r="C20"/>
  <c r="B20"/>
  <c r="A20"/>
  <c r="K19"/>
  <c r="J19"/>
  <c r="I19"/>
  <c r="H19"/>
  <c r="G19"/>
  <c r="F19"/>
  <c r="E19"/>
  <c r="D19"/>
  <c r="C19"/>
  <c r="B19"/>
  <c r="A19"/>
  <c r="K18"/>
  <c r="J18"/>
  <c r="I18"/>
  <c r="H18"/>
  <c r="G18"/>
  <c r="F18"/>
  <c r="E18"/>
  <c r="D18"/>
  <c r="C18"/>
  <c r="B18"/>
  <c r="A18"/>
  <c r="K17"/>
  <c r="J17"/>
  <c r="I17"/>
  <c r="G17"/>
  <c r="F17"/>
  <c r="E17"/>
  <c r="D17"/>
  <c r="C17"/>
  <c r="B17"/>
  <c r="A17"/>
  <c r="K16"/>
  <c r="J16"/>
  <c r="I16"/>
  <c r="H16"/>
  <c r="G16"/>
  <c r="F16"/>
  <c r="E16"/>
  <c r="D16"/>
  <c r="C16"/>
  <c r="B16"/>
  <c r="A16"/>
  <c r="K15"/>
  <c r="J15"/>
  <c r="I15"/>
  <c r="H15"/>
  <c r="G15"/>
  <c r="F15"/>
  <c r="E15"/>
  <c r="D15"/>
  <c r="C15"/>
  <c r="B15"/>
  <c r="A15"/>
  <c r="K14"/>
  <c r="J14"/>
  <c r="I14"/>
  <c r="H14"/>
  <c r="G14"/>
  <c r="F14"/>
  <c r="E14"/>
  <c r="D14"/>
  <c r="C14"/>
  <c r="B14"/>
  <c r="A14"/>
  <c r="K13"/>
  <c r="J13"/>
  <c r="I13"/>
  <c r="H13"/>
  <c r="G13"/>
  <c r="F13"/>
  <c r="E13"/>
  <c r="D13"/>
  <c r="C13"/>
  <c r="B13"/>
  <c r="A13"/>
  <c r="K12"/>
  <c r="J12"/>
  <c r="I12"/>
  <c r="H12"/>
  <c r="G12"/>
  <c r="F12"/>
  <c r="E12"/>
  <c r="D12"/>
  <c r="C12"/>
  <c r="B12"/>
  <c r="A12"/>
  <c r="K11"/>
  <c r="J11"/>
  <c r="I11"/>
  <c r="H11"/>
  <c r="G11"/>
  <c r="F11"/>
  <c r="E11"/>
  <c r="D11"/>
  <c r="C11"/>
  <c r="B11"/>
  <c r="A11"/>
  <c r="K10"/>
  <c r="J10"/>
  <c r="I10"/>
  <c r="H10"/>
  <c r="G10"/>
  <c r="F10"/>
  <c r="E10"/>
  <c r="D10"/>
  <c r="C10"/>
  <c r="B10"/>
  <c r="A10"/>
  <c r="K9"/>
  <c r="J9"/>
  <c r="I9"/>
  <c r="H9"/>
  <c r="G9"/>
  <c r="F9"/>
  <c r="E9"/>
  <c r="D9"/>
  <c r="C9"/>
  <c r="B9"/>
  <c r="A9"/>
  <c r="K8"/>
  <c r="J8"/>
  <c r="I8"/>
  <c r="H8"/>
  <c r="G8"/>
  <c r="F8"/>
  <c r="E8"/>
  <c r="D8"/>
  <c r="C8"/>
  <c r="B8"/>
  <c r="A8"/>
  <c r="K7"/>
  <c r="J7"/>
  <c r="I7"/>
  <c r="H7"/>
  <c r="G7"/>
  <c r="F7"/>
  <c r="E7"/>
  <c r="D7"/>
  <c r="C7"/>
  <c r="B7"/>
  <c r="A7"/>
  <c r="K6"/>
  <c r="J6"/>
  <c r="I6"/>
  <c r="H6"/>
  <c r="G6"/>
  <c r="F6"/>
  <c r="E6"/>
  <c r="D6"/>
  <c r="C6"/>
  <c r="B6"/>
  <c r="A6"/>
  <c r="K5"/>
  <c r="J5"/>
  <c r="I5"/>
  <c r="H5"/>
  <c r="G5"/>
  <c r="F5"/>
  <c r="E5"/>
  <c r="D5"/>
  <c r="C5"/>
  <c r="B5"/>
  <c r="A5"/>
  <c r="J4"/>
  <c r="I4"/>
  <c r="H4"/>
  <c r="G4"/>
  <c r="F4"/>
  <c r="E4"/>
  <c r="D4"/>
  <c r="C4"/>
  <c r="B4"/>
  <c r="A4"/>
  <c r="K3"/>
  <c r="J3"/>
  <c r="I3"/>
  <c r="H3"/>
  <c r="G3"/>
  <c r="F3"/>
  <c r="E3"/>
  <c r="D3"/>
  <c r="C3"/>
  <c r="B3"/>
  <c r="A3"/>
  <c r="K2"/>
  <c r="J2"/>
  <c r="I2"/>
  <c r="H2"/>
  <c r="G2"/>
  <c r="F2"/>
  <c r="E2"/>
  <c r="D2"/>
  <c r="C2"/>
  <c r="B2"/>
  <c r="A2"/>
  <c r="N15" l="1"/>
  <c r="L16"/>
  <c r="N18"/>
  <c r="L19"/>
  <c r="L22"/>
  <c r="N11"/>
  <c r="L12"/>
  <c r="M35" i="1"/>
  <c r="M2"/>
  <c r="L4"/>
  <c r="M5"/>
  <c r="L7"/>
  <c r="M9"/>
  <c r="L11"/>
  <c r="M15"/>
  <c r="L16"/>
  <c r="L17"/>
  <c r="M18"/>
  <c r="L19"/>
  <c r="L23"/>
  <c r="M29"/>
  <c r="M30"/>
  <c r="L31"/>
  <c r="M33"/>
  <c r="L34"/>
  <c r="L2"/>
  <c r="L5"/>
  <c r="N8"/>
  <c r="L9"/>
  <c r="N12"/>
  <c r="L13"/>
  <c r="M13"/>
  <c r="L14"/>
  <c r="M24"/>
  <c r="L25"/>
  <c r="L29"/>
  <c r="L3"/>
  <c r="L6"/>
  <c r="L10"/>
  <c r="L15"/>
  <c r="N17"/>
  <c r="L18"/>
  <c r="M20"/>
  <c r="M21"/>
  <c r="L22"/>
  <c r="N25"/>
  <c r="L26"/>
  <c r="L27"/>
  <c r="M31"/>
  <c r="N32"/>
  <c r="L33"/>
  <c r="M34"/>
  <c r="M37"/>
  <c r="N10"/>
  <c r="N27"/>
  <c r="N2"/>
  <c r="M4"/>
  <c r="N5"/>
  <c r="M8"/>
  <c r="N9"/>
  <c r="M12"/>
  <c r="N13"/>
  <c r="M16"/>
  <c r="M19"/>
  <c r="N20"/>
  <c r="N22"/>
  <c r="M25"/>
  <c r="N26"/>
  <c r="M28"/>
  <c r="N29"/>
  <c r="L32"/>
  <c r="N35"/>
  <c r="N36"/>
  <c r="M3"/>
  <c r="M6"/>
  <c r="N7"/>
  <c r="M10"/>
  <c r="N11"/>
  <c r="M14"/>
  <c r="N15"/>
  <c r="M17"/>
  <c r="N18"/>
  <c r="N21"/>
  <c r="M23"/>
  <c r="N24"/>
  <c r="M27"/>
  <c r="N30"/>
  <c r="M32"/>
  <c r="N33"/>
  <c r="M36"/>
  <c r="N37"/>
  <c r="N3"/>
  <c r="N6"/>
  <c r="N14"/>
  <c r="N23"/>
  <c r="M24" i="2"/>
  <c r="L26"/>
  <c r="L29"/>
  <c r="L30"/>
  <c r="M32"/>
  <c r="L36"/>
  <c r="N28"/>
  <c r="L32"/>
  <c r="M3"/>
  <c r="L4"/>
  <c r="M6"/>
  <c r="L7"/>
  <c r="M10"/>
  <c r="N7"/>
  <c r="L8"/>
  <c r="L2"/>
  <c r="N4"/>
  <c r="L5"/>
  <c r="M7"/>
  <c r="L9"/>
  <c r="M11"/>
  <c r="L13"/>
  <c r="M15"/>
  <c r="L17"/>
  <c r="M18"/>
  <c r="L20"/>
  <c r="M21"/>
  <c r="L23"/>
  <c r="L27"/>
  <c r="M28"/>
  <c r="N30"/>
  <c r="L33"/>
  <c r="L37"/>
  <c r="L3"/>
  <c r="M4"/>
  <c r="L6"/>
  <c r="L10"/>
  <c r="L14"/>
  <c r="M17"/>
  <c r="L21"/>
  <c r="M23"/>
  <c r="L24"/>
  <c r="M27"/>
  <c r="L28"/>
  <c r="L31"/>
  <c r="N33"/>
  <c r="L34"/>
  <c r="M37"/>
  <c r="L11"/>
  <c r="M14"/>
  <c r="L15"/>
  <c r="L18"/>
  <c r="N21"/>
  <c r="N24"/>
  <c r="L25"/>
  <c r="M30"/>
  <c r="M33"/>
  <c r="L35"/>
  <c r="N16"/>
  <c r="N25"/>
  <c r="N31"/>
  <c r="N34"/>
  <c r="N2"/>
  <c r="N5"/>
  <c r="M8"/>
  <c r="N9"/>
  <c r="M19"/>
  <c r="N20"/>
  <c r="N26"/>
  <c r="N8"/>
  <c r="N12"/>
  <c r="N19"/>
  <c r="M12"/>
  <c r="N13"/>
  <c r="M16"/>
  <c r="N22"/>
  <c r="M25"/>
  <c r="N29"/>
  <c r="M31"/>
  <c r="M34"/>
  <c r="N35"/>
  <c r="M2"/>
  <c r="N3"/>
  <c r="M5"/>
  <c r="N6"/>
  <c r="M9"/>
  <c r="N10"/>
  <c r="M13"/>
  <c r="N14"/>
  <c r="N17"/>
  <c r="M20"/>
  <c r="M22"/>
  <c r="N23"/>
  <c r="M26"/>
  <c r="N27"/>
  <c r="M29"/>
  <c r="N32"/>
  <c r="M35"/>
  <c r="N36"/>
  <c r="M36"/>
  <c r="N37"/>
</calcChain>
</file>

<file path=xl/sharedStrings.xml><?xml version="1.0" encoding="utf-8"?>
<sst xmlns="http://schemas.openxmlformats.org/spreadsheetml/2006/main" count="66" uniqueCount="41">
  <si>
    <t>Norrænt vörunúmer</t>
  </si>
  <si>
    <t>Heiti lyfs</t>
  </si>
  <si>
    <t>Lyfjaform</t>
  </si>
  <si>
    <t>Styrkur</t>
  </si>
  <si>
    <t>Magn</t>
  </si>
  <si>
    <t>ATC-flokkur</t>
  </si>
  <si>
    <t>Íslenskt smásöluverð</t>
  </si>
  <si>
    <t>Danskt SSV</t>
  </si>
  <si>
    <t>Norskt SSV</t>
  </si>
  <si>
    <t>Sænskt SSV</t>
  </si>
  <si>
    <t>Finnskt SSV</t>
  </si>
  <si>
    <t>Meðal smásöluverð DK NO SE FI</t>
  </si>
  <si>
    <t>Max</t>
  </si>
  <si>
    <t>min</t>
  </si>
  <si>
    <t>Lægst</t>
  </si>
  <si>
    <t>Hæst</t>
  </si>
  <si>
    <t>Ath. heildsöluverð eru án vask</t>
  </si>
  <si>
    <t>Virðisaukaskattsprósenta á lyfseðilskyld lyf</t>
  </si>
  <si>
    <t>Vaskur á smásöluverð er settur sá sami í öllum löndum, 25,5%</t>
  </si>
  <si>
    <t>Ísland</t>
  </si>
  <si>
    <t>Danmörk</t>
  </si>
  <si>
    <t>ATH. er 25% en 25,5% bætt við</t>
  </si>
  <si>
    <t>Heimildir</t>
  </si>
  <si>
    <t>Noregur</t>
  </si>
  <si>
    <t>ATH. er 24% en 25,5% bætt við</t>
  </si>
  <si>
    <t>http://www.medicinpriser.dk/</t>
  </si>
  <si>
    <t>Svíþjóð</t>
  </si>
  <si>
    <t>ATH. er 0% en 25,5% bætt við</t>
  </si>
  <si>
    <t>http://www.legemiddelverket.no/Blaa_resept_og_pris/pris-paa-legemidler/maksimalpris/Sider/default.aspx</t>
  </si>
  <si>
    <t>Finnland</t>
  </si>
  <si>
    <t>ATH. er 10% en 25,5% bætt við</t>
  </si>
  <si>
    <t>http://www.tlv.se/beslut/sok/lakemedel/</t>
  </si>
  <si>
    <t>http://www.stm.fi/en/ministry/boards/pharmaboard/notices/2013</t>
  </si>
  <si>
    <t>hsv = heildsöluverð án vask</t>
  </si>
  <si>
    <t>Íslenskt heildsöluverð</t>
  </si>
  <si>
    <t>Danskt HSV</t>
  </si>
  <si>
    <t>Norskt HSV</t>
  </si>
  <si>
    <t>Sænskt HSV</t>
  </si>
  <si>
    <t>Finnskt HSV</t>
  </si>
  <si>
    <t>Meðal HSV DK NO SE FI</t>
  </si>
  <si>
    <t>Notað er Lyfjaverðskrárgengi 1. desember 2014 sjá http://lgn.is/?pageid=30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</si>
</sst>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164" fontId="0" fillId="0" borderId="8" xfId="0" applyNumberFormat="1" applyBorder="1"/>
    <xf numFmtId="0" fontId="0" fillId="0" borderId="9" xfId="0" applyBorder="1"/>
    <xf numFmtId="3" fontId="2" fillId="0" borderId="6" xfId="0" applyNumberFormat="1" applyFont="1" applyBorder="1" applyAlignment="1">
      <alignment horizontal="right"/>
    </xf>
    <xf numFmtId="3" fontId="3" fillId="0" borderId="9" xfId="0" applyNumberFormat="1" applyFont="1" applyBorder="1"/>
    <xf numFmtId="3" fontId="3" fillId="0" borderId="7" xfId="0" applyNumberFormat="1" applyFont="1" applyBorder="1"/>
    <xf numFmtId="3" fontId="2" fillId="0" borderId="10" xfId="0" applyNumberFormat="1" applyFont="1" applyBorder="1"/>
    <xf numFmtId="3" fontId="0" fillId="0" borderId="0" xfId="0" applyNumberFormat="1"/>
    <xf numFmtId="3" fontId="0" fillId="0" borderId="7" xfId="0" applyNumberFormat="1" applyBorder="1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164" fontId="0" fillId="0" borderId="0" xfId="0" applyNumberFormat="1" applyBorder="1"/>
    <xf numFmtId="3" fontId="2" fillId="0" borderId="0" xfId="0" applyNumberFormat="1" applyFont="1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5" fillId="0" borderId="4" xfId="0" applyNumberFormat="1" applyFont="1" applyBorder="1" applyAlignment="1">
      <alignment horizontal="center"/>
    </xf>
    <xf numFmtId="164" fontId="0" fillId="0" borderId="0" xfId="0" applyNumberFormat="1"/>
    <xf numFmtId="3" fontId="2" fillId="0" borderId="0" xfId="0" applyNumberFormat="1" applyFont="1"/>
    <xf numFmtId="164" fontId="3" fillId="0" borderId="0" xfId="0" applyNumberFormat="1" applyFont="1" applyBorder="1"/>
    <xf numFmtId="0" fontId="5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5" xfId="0" applyBorder="1"/>
    <xf numFmtId="9" fontId="6" fillId="0" borderId="0" xfId="1" applyFont="1"/>
    <xf numFmtId="0" fontId="2" fillId="0" borderId="13" xfId="0" applyFont="1" applyBorder="1"/>
    <xf numFmtId="165" fontId="0" fillId="0" borderId="0" xfId="0" applyNumberFormat="1" applyBorder="1"/>
    <xf numFmtId="0" fontId="0" fillId="0" borderId="14" xfId="0" applyBorder="1"/>
    <xf numFmtId="9" fontId="3" fillId="0" borderId="0" xfId="0" applyNumberFormat="1" applyFont="1" applyBorder="1"/>
    <xf numFmtId="0" fontId="2" fillId="0" borderId="15" xfId="0" applyFont="1" applyBorder="1"/>
    <xf numFmtId="9" fontId="3" fillId="0" borderId="16" xfId="0" applyNumberFormat="1" applyFont="1" applyBorder="1"/>
    <xf numFmtId="0" fontId="0" fillId="0" borderId="17" xfId="0" applyBorder="1"/>
    <xf numFmtId="3" fontId="5" fillId="0" borderId="0" xfId="0" applyNumberFormat="1" applyFont="1" applyBorder="1"/>
    <xf numFmtId="3" fontId="2" fillId="0" borderId="18" xfId="0" applyNumberFormat="1" applyFont="1" applyBorder="1" applyAlignment="1">
      <alignment horizontal="right"/>
    </xf>
    <xf numFmtId="3" fontId="7" fillId="0" borderId="0" xfId="0" applyNumberFormat="1" applyFont="1"/>
    <xf numFmtId="0" fontId="2" fillId="0" borderId="4" xfId="0" applyFont="1" applyBorder="1"/>
    <xf numFmtId="3" fontId="4" fillId="0" borderId="4" xfId="0" applyNumberFormat="1" applyFont="1" applyBorder="1"/>
    <xf numFmtId="0" fontId="5" fillId="0" borderId="4" xfId="0" applyFont="1" applyBorder="1"/>
    <xf numFmtId="9" fontId="0" fillId="0" borderId="0" xfId="1" applyFont="1"/>
    <xf numFmtId="14" fontId="0" fillId="0" borderId="0" xfId="0" applyNumberFormat="1"/>
  </cellXfs>
  <cellStyles count="2">
    <cellStyle name="Normal" xfId="0" builtinId="0"/>
    <cellStyle name="Percent" xfId="1" builtinId="5"/>
  </cellStyles>
  <dxfs count="1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nuskjal-Ver&#240;samanbur&#240;am&#243;del-12-2014%20-%20top50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"/>
      <sheetName val="SEK"/>
      <sheetName val="NOK"/>
      <sheetName val="DKK"/>
      <sheetName val="ISL 09-2012"/>
      <sheetName val="Gengi"/>
      <sheetName val="Útreikningur"/>
      <sheetName val="Birt á vefnun hsv"/>
      <sheetName val="Birt á Vefnum ssv"/>
      <sheetName val="álagning"/>
      <sheetName val="leiðbeiningar"/>
      <sheetName val="veltuhæstu2013"/>
      <sheetName val="SÍ2012"/>
      <sheetName val="Sheet2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>
            <v>12326</v>
          </cell>
          <cell r="B9" t="str">
            <v>Concerta</v>
          </cell>
          <cell r="C9" t="str">
            <v>forðatfl</v>
          </cell>
          <cell r="D9">
            <v>54</v>
          </cell>
          <cell r="E9" t="str">
            <v>mg</v>
          </cell>
          <cell r="F9">
            <v>30</v>
          </cell>
          <cell r="G9" t="str">
            <v>stk</v>
          </cell>
          <cell r="H9" t="str">
            <v>N06BA04</v>
          </cell>
          <cell r="K9">
            <v>6908</v>
          </cell>
          <cell r="AB9">
            <v>12817.748164000001</v>
          </cell>
          <cell r="AC9">
            <v>10517.482316</v>
          </cell>
          <cell r="AD9">
            <v>8346.1010079999996</v>
          </cell>
          <cell r="AE9">
            <v>8742.3660319999999</v>
          </cell>
          <cell r="AF9">
            <v>10539</v>
          </cell>
          <cell r="AG9">
            <v>17867.97162294</v>
          </cell>
          <cell r="AH9">
            <v>14721.500898</v>
          </cell>
          <cell r="AI9">
            <v>11869.407832258061</v>
          </cell>
          <cell r="AJ9">
            <v>14788.851262509088</v>
          </cell>
        </row>
        <row r="10">
          <cell r="A10">
            <v>11555</v>
          </cell>
          <cell r="B10" t="str">
            <v>Concerta</v>
          </cell>
          <cell r="C10" t="str">
            <v>forðatfl</v>
          </cell>
          <cell r="D10">
            <v>36</v>
          </cell>
          <cell r="E10" t="str">
            <v>mg</v>
          </cell>
          <cell r="F10">
            <v>30</v>
          </cell>
          <cell r="G10" t="str">
            <v>stk</v>
          </cell>
          <cell r="H10" t="str">
            <v>N06BA04</v>
          </cell>
          <cell r="K10">
            <v>6146</v>
          </cell>
          <cell r="AB10">
            <v>9756.5644060000013</v>
          </cell>
          <cell r="AC10">
            <v>8598.1946879999996</v>
          </cell>
          <cell r="AD10">
            <v>6601.0353919999998</v>
          </cell>
          <cell r="AE10">
            <v>6796.703559999999</v>
          </cell>
          <cell r="AF10">
            <v>9497</v>
          </cell>
          <cell r="AG10">
            <v>13668.701688839999</v>
          </cell>
          <cell r="AH10">
            <v>12267.917415</v>
          </cell>
          <cell r="AI10">
            <v>9595.3624064516116</v>
          </cell>
          <cell r="AJ10">
            <v>11694.124382436361</v>
          </cell>
        </row>
        <row r="11">
          <cell r="A11">
            <v>5241</v>
          </cell>
          <cell r="B11" t="str">
            <v>Symbicort Turbuhaler</v>
          </cell>
          <cell r="C11" t="str">
            <v>innönddu</v>
          </cell>
          <cell r="D11">
            <v>164.5</v>
          </cell>
          <cell r="E11" t="str">
            <v>mcg/sk</v>
          </cell>
          <cell r="F11">
            <v>360</v>
          </cell>
          <cell r="G11" t="str">
            <v>skammtar</v>
          </cell>
          <cell r="H11" t="str">
            <v>R03AK07</v>
          </cell>
          <cell r="K11">
            <v>23396</v>
          </cell>
          <cell r="AB11">
            <v>28595.925968</v>
          </cell>
          <cell r="AC11">
            <v>19629.83755</v>
          </cell>
          <cell r="AD11">
            <v>19487.266287999999</v>
          </cell>
          <cell r="AF11">
            <v>32192</v>
          </cell>
          <cell r="AG11">
            <v>39510.602985899997</v>
          </cell>
          <cell r="AH11">
            <v>26108.644754999998</v>
          </cell>
          <cell r="AI11">
            <v>26155.220031612902</v>
          </cell>
        </row>
        <row r="12">
          <cell r="A12">
            <v>373365</v>
          </cell>
          <cell r="B12" t="str">
            <v>Seretide Diskus</v>
          </cell>
          <cell r="C12" t="str">
            <v>innönddu</v>
          </cell>
          <cell r="D12">
            <v>550</v>
          </cell>
          <cell r="E12" t="str">
            <v>mcg/sk</v>
          </cell>
          <cell r="F12">
            <v>60</v>
          </cell>
          <cell r="G12" t="str">
            <v>skammtar</v>
          </cell>
          <cell r="H12" t="str">
            <v>R03AK06</v>
          </cell>
          <cell r="K12">
            <v>8591</v>
          </cell>
          <cell r="AB12">
            <v>8002.2818000000007</v>
          </cell>
          <cell r="AC12">
            <v>9918.4359860000022</v>
          </cell>
          <cell r="AD12">
            <v>6346.0252799999989</v>
          </cell>
          <cell r="AE12">
            <v>6377.0206159999998</v>
          </cell>
          <cell r="AF12">
            <v>12841</v>
          </cell>
          <cell r="AG12">
            <v>11261.536544459997</v>
          </cell>
          <cell r="AH12">
            <v>13683.446347499999</v>
          </cell>
          <cell r="AI12">
            <v>9031.4730935483858</v>
          </cell>
          <cell r="AJ12">
            <v>10982.93572512727</v>
          </cell>
        </row>
        <row r="13">
          <cell r="A13">
            <v>373340</v>
          </cell>
          <cell r="B13" t="str">
            <v>Seretide Diskus</v>
          </cell>
          <cell r="C13" t="str">
            <v>innönddu</v>
          </cell>
          <cell r="D13">
            <v>300</v>
          </cell>
          <cell r="E13" t="str">
            <v>mcg/sk</v>
          </cell>
          <cell r="F13">
            <v>60</v>
          </cell>
          <cell r="G13" t="str">
            <v>skammtar</v>
          </cell>
          <cell r="H13" t="str">
            <v>R03AK06</v>
          </cell>
          <cell r="K13">
            <v>6552</v>
          </cell>
          <cell r="AB13">
            <v>6114.6969349999999</v>
          </cell>
          <cell r="AC13">
            <v>7119.3773880000008</v>
          </cell>
          <cell r="AD13">
            <v>4893.4175359999999</v>
          </cell>
          <cell r="AE13">
            <v>5324.7273519999999</v>
          </cell>
          <cell r="AF13">
            <v>10052</v>
          </cell>
          <cell r="AG13">
            <v>8673.2876408399989</v>
          </cell>
          <cell r="AH13">
            <v>10097.4397185</v>
          </cell>
          <cell r="AI13">
            <v>7138.2840561290313</v>
          </cell>
          <cell r="AJ13">
            <v>9199.6829779636337</v>
          </cell>
        </row>
        <row r="14">
          <cell r="A14">
            <v>81996</v>
          </cell>
          <cell r="B14" t="str">
            <v>Lantus [SoloStar]</v>
          </cell>
          <cell r="C14" t="str">
            <v>stl</v>
          </cell>
          <cell r="D14">
            <v>100</v>
          </cell>
          <cell r="E14" t="str">
            <v>ein/ml</v>
          </cell>
          <cell r="F14">
            <v>3</v>
          </cell>
          <cell r="G14" t="str">
            <v>ml</v>
          </cell>
          <cell r="H14" t="str">
            <v>A10AE04</v>
          </cell>
          <cell r="K14">
            <v>7295</v>
          </cell>
          <cell r="AB14">
            <v>7805.3344500000003</v>
          </cell>
          <cell r="AC14">
            <v>8113.1091940000006</v>
          </cell>
          <cell r="AD14">
            <v>7433.8370399999994</v>
          </cell>
          <cell r="AE14">
            <v>7316.6783839999998</v>
          </cell>
          <cell r="AF14">
            <v>11069</v>
          </cell>
          <cell r="AG14">
            <v>10991.992328120001</v>
          </cell>
          <cell r="AH14">
            <v>11366.173058</v>
          </cell>
          <cell r="AI14">
            <v>10449.516054193549</v>
          </cell>
          <cell r="AJ14">
            <v>12551.423580727269</v>
          </cell>
        </row>
        <row r="15">
          <cell r="A15">
            <v>16315</v>
          </cell>
          <cell r="B15" t="str">
            <v>Lyrica</v>
          </cell>
          <cell r="C15" t="str">
            <v>hylki</v>
          </cell>
          <cell r="D15">
            <v>150</v>
          </cell>
          <cell r="E15" t="str">
            <v>mg</v>
          </cell>
          <cell r="F15">
            <v>56</v>
          </cell>
          <cell r="G15" t="str">
            <v>stk</v>
          </cell>
          <cell r="H15" t="str">
            <v>N03AX16</v>
          </cell>
          <cell r="K15">
            <v>10471</v>
          </cell>
          <cell r="AB15">
            <v>11120.062007</v>
          </cell>
          <cell r="AC15">
            <v>9800.7989940000007</v>
          </cell>
          <cell r="AD15">
            <v>9127.7544959999996</v>
          </cell>
          <cell r="AE15">
            <v>9128.1040319999993</v>
          </cell>
          <cell r="AF15">
            <v>15413</v>
          </cell>
          <cell r="AG15">
            <v>15538.859823059998</v>
          </cell>
          <cell r="AH15">
            <v>13536.650754499999</v>
          </cell>
          <cell r="AI15">
            <v>12657.004052903223</v>
          </cell>
          <cell r="AJ15">
            <v>15392.657474036361</v>
          </cell>
        </row>
        <row r="16">
          <cell r="A16">
            <v>16635</v>
          </cell>
          <cell r="B16" t="str">
            <v>Abilify</v>
          </cell>
          <cell r="C16" t="str">
            <v>töflur</v>
          </cell>
          <cell r="D16">
            <v>5</v>
          </cell>
          <cell r="E16" t="str">
            <v>mg</v>
          </cell>
          <cell r="F16">
            <v>56</v>
          </cell>
          <cell r="G16" t="str">
            <v>stk</v>
          </cell>
          <cell r="H16" t="str">
            <v>N05AX12</v>
          </cell>
          <cell r="K16">
            <v>33285</v>
          </cell>
          <cell r="AB16">
            <v>40156.528100000003</v>
          </cell>
          <cell r="AC16">
            <v>40237.198400000001</v>
          </cell>
          <cell r="AD16">
            <v>29840.932575999996</v>
          </cell>
          <cell r="AE16">
            <v>33059.057804268778</v>
          </cell>
          <cell r="AF16">
            <v>44603</v>
          </cell>
          <cell r="AG16">
            <v>55368.961165779991</v>
          </cell>
          <cell r="AH16">
            <v>52489.909897000005</v>
          </cell>
          <cell r="AI16">
            <v>39647.889558064511</v>
          </cell>
          <cell r="AJ16">
            <v>50739.085815890896</v>
          </cell>
        </row>
        <row r="17">
          <cell r="A17">
            <v>13079</v>
          </cell>
          <cell r="B17" t="str">
            <v>Ritalin Uno</v>
          </cell>
          <cell r="C17" t="str">
            <v>hylki</v>
          </cell>
          <cell r="D17">
            <v>40</v>
          </cell>
          <cell r="E17" t="str">
            <v>mg</v>
          </cell>
          <cell r="F17">
            <v>30</v>
          </cell>
          <cell r="G17" t="str">
            <v>stk</v>
          </cell>
          <cell r="H17" t="str">
            <v>N06BA04</v>
          </cell>
          <cell r="K17">
            <v>9223</v>
          </cell>
          <cell r="AB17">
            <v>14460.496376000001</v>
          </cell>
          <cell r="AC17">
            <v>8886.1045420000009</v>
          </cell>
          <cell r="AD17">
            <v>5946.8869599999998</v>
          </cell>
          <cell r="AE17">
            <v>6332.2750079999996</v>
          </cell>
          <cell r="AF17">
            <v>13706</v>
          </cell>
          <cell r="AG17">
            <v>20121.111500839997</v>
          </cell>
          <cell r="AH17">
            <v>12362.2860105</v>
          </cell>
          <cell r="AI17">
            <v>8743.0575761290311</v>
          </cell>
          <cell r="AJ17">
            <v>10905.47953472727</v>
          </cell>
        </row>
        <row r="18">
          <cell r="A18">
            <v>11489</v>
          </cell>
          <cell r="B18" t="str">
            <v>Concerta</v>
          </cell>
          <cell r="C18" t="str">
            <v>forðatfl</v>
          </cell>
          <cell r="D18">
            <v>18</v>
          </cell>
          <cell r="E18" t="str">
            <v>mg</v>
          </cell>
          <cell r="F18">
            <v>30</v>
          </cell>
          <cell r="G18" t="str">
            <v>stk</v>
          </cell>
          <cell r="H18" t="str">
            <v>N06BA04</v>
          </cell>
          <cell r="K18">
            <v>6123</v>
          </cell>
          <cell r="AB18">
            <v>7767.6034840000002</v>
          </cell>
          <cell r="AC18">
            <v>7268.7630000000008</v>
          </cell>
          <cell r="AD18">
            <v>5099.6542239999999</v>
          </cell>
          <cell r="AE18">
            <v>5281.5246959999995</v>
          </cell>
          <cell r="AF18">
            <v>9465</v>
          </cell>
          <cell r="AG18">
            <v>10939.95676512</v>
          </cell>
          <cell r="AH18">
            <v>10558.797296500001</v>
          </cell>
          <cell r="AI18">
            <v>7639.3135767741924</v>
          </cell>
          <cell r="AJ18">
            <v>9125.747523490907</v>
          </cell>
        </row>
        <row r="19">
          <cell r="A19">
            <v>5588</v>
          </cell>
          <cell r="B19" t="str">
            <v>Spiriva</v>
          </cell>
          <cell r="C19" t="str">
            <v>innönddu</v>
          </cell>
          <cell r="D19">
            <v>18</v>
          </cell>
          <cell r="E19" t="str">
            <v>mcg/hylk</v>
          </cell>
          <cell r="F19">
            <v>30</v>
          </cell>
          <cell r="G19" t="str">
            <v>hylki</v>
          </cell>
          <cell r="H19" t="str">
            <v>R03BB04</v>
          </cell>
          <cell r="K19">
            <v>5884</v>
          </cell>
          <cell r="AB19">
            <v>6369.899238</v>
          </cell>
          <cell r="AC19">
            <v>5982.1084000000001</v>
          </cell>
          <cell r="AD19">
            <v>5718.5469599999997</v>
          </cell>
          <cell r="AE19">
            <v>5063.9684639999996</v>
          </cell>
          <cell r="AF19">
            <v>9138</v>
          </cell>
          <cell r="AG19">
            <v>9022.9666242000003</v>
          </cell>
          <cell r="AH19">
            <v>8639.9691879999991</v>
          </cell>
          <cell r="AI19">
            <v>8214.2957941935474</v>
          </cell>
          <cell r="AJ19">
            <v>8757.8306190909079</v>
          </cell>
        </row>
        <row r="20">
          <cell r="A20">
            <v>528374</v>
          </cell>
          <cell r="B20" t="str">
            <v>Nebido</v>
          </cell>
          <cell r="C20" t="str">
            <v>stl</v>
          </cell>
          <cell r="D20">
            <v>250</v>
          </cell>
          <cell r="E20" t="str">
            <v>mg/ml</v>
          </cell>
          <cell r="F20">
            <v>4</v>
          </cell>
          <cell r="G20" t="str">
            <v>ml</v>
          </cell>
          <cell r="H20" t="str">
            <v>G03BA03</v>
          </cell>
          <cell r="K20">
            <v>16486</v>
          </cell>
          <cell r="AB20">
            <v>16647.233899999999</v>
          </cell>
          <cell r="AC20">
            <v>17486.805700000001</v>
          </cell>
          <cell r="AD20">
            <v>14858.723151999999</v>
          </cell>
          <cell r="AE20">
            <v>14704.332559999999</v>
          </cell>
          <cell r="AF20">
            <v>23520</v>
          </cell>
          <cell r="AG20">
            <v>23120.44135216</v>
          </cell>
          <cell r="AH20">
            <v>23371.955485499999</v>
          </cell>
          <cell r="AI20">
            <v>20124.377609677416</v>
          </cell>
          <cell r="AJ20">
            <v>24141.686253309083</v>
          </cell>
        </row>
        <row r="21">
          <cell r="A21">
            <v>16294</v>
          </cell>
          <cell r="B21" t="str">
            <v>Lyrica</v>
          </cell>
          <cell r="C21" t="str">
            <v>hylki</v>
          </cell>
          <cell r="D21">
            <v>75</v>
          </cell>
          <cell r="E21" t="str">
            <v>mg</v>
          </cell>
          <cell r="F21">
            <v>56</v>
          </cell>
          <cell r="G21" t="str">
            <v>stk</v>
          </cell>
          <cell r="H21" t="str">
            <v>N03AX16</v>
          </cell>
          <cell r="K21">
            <v>6907</v>
          </cell>
          <cell r="AB21">
            <v>7386.7695030000004</v>
          </cell>
          <cell r="AC21">
            <v>6482.2327140000007</v>
          </cell>
          <cell r="AD21">
            <v>6082.6122560000003</v>
          </cell>
          <cell r="AE21">
            <v>5957.3376719999997</v>
          </cell>
          <cell r="AF21">
            <v>10538</v>
          </cell>
          <cell r="AG21">
            <v>10417.5197126</v>
          </cell>
          <cell r="AH21">
            <v>9279.5785574999991</v>
          </cell>
          <cell r="AI21">
            <v>8689.4418709677411</v>
          </cell>
          <cell r="AJ21">
            <v>10269.986699854544</v>
          </cell>
        </row>
        <row r="22">
          <cell r="A22">
            <v>3112</v>
          </cell>
          <cell r="B22" t="str">
            <v>Keppra</v>
          </cell>
          <cell r="C22" t="str">
            <v>filmhtfl</v>
          </cell>
          <cell r="D22">
            <v>500</v>
          </cell>
          <cell r="E22" t="str">
            <v>mg</v>
          </cell>
          <cell r="F22">
            <v>100</v>
          </cell>
          <cell r="G22" t="str">
            <v>stk</v>
          </cell>
          <cell r="H22" t="str">
            <v>N03AX14</v>
          </cell>
          <cell r="K22">
            <v>17084</v>
          </cell>
          <cell r="AB22">
            <v>20432.976592999999</v>
          </cell>
          <cell r="AC22">
            <v>11076.425126</v>
          </cell>
          <cell r="AD22">
            <v>8074.2850719999997</v>
          </cell>
          <cell r="AE22">
            <v>9668.1372319999991</v>
          </cell>
          <cell r="AF22">
            <v>24270</v>
          </cell>
          <cell r="AG22">
            <v>28313.590539559998</v>
          </cell>
          <cell r="AH22">
            <v>15161.887676999999</v>
          </cell>
          <cell r="AI22">
            <v>11283.33271032258</v>
          </cell>
          <cell r="AJ22">
            <v>16241.154832509088</v>
          </cell>
        </row>
        <row r="23">
          <cell r="A23">
            <v>6102</v>
          </cell>
          <cell r="B23" t="str">
            <v>NovoRapid FlexPen</v>
          </cell>
          <cell r="C23" t="str">
            <v>stl</v>
          </cell>
          <cell r="D23">
            <v>100</v>
          </cell>
          <cell r="E23" t="str">
            <v>ein/ml</v>
          </cell>
          <cell r="F23">
            <v>3</v>
          </cell>
          <cell r="G23" t="str">
            <v>ml</v>
          </cell>
          <cell r="H23" t="str">
            <v>A10AB05</v>
          </cell>
          <cell r="K23">
            <v>5413</v>
          </cell>
          <cell r="AB23">
            <v>6999.5088190000006</v>
          </cell>
          <cell r="AC23">
            <v>4654.1805939999995</v>
          </cell>
          <cell r="AD23">
            <v>4895.6095999999998</v>
          </cell>
          <cell r="AE23">
            <v>4803.2095759999993</v>
          </cell>
          <cell r="AF23">
            <v>8494</v>
          </cell>
          <cell r="AG23">
            <v>9886.7569699999985</v>
          </cell>
          <cell r="AH23">
            <v>6941.3344689999994</v>
          </cell>
          <cell r="AI23">
            <v>7141.9816909677411</v>
          </cell>
          <cell r="AJ23">
            <v>8317.7386281818162</v>
          </cell>
        </row>
        <row r="24">
          <cell r="A24">
            <v>132663</v>
          </cell>
          <cell r="B24" t="str">
            <v>Concerta</v>
          </cell>
          <cell r="C24" t="str">
            <v>forðatfl</v>
          </cell>
          <cell r="D24">
            <v>27</v>
          </cell>
          <cell r="E24" t="str">
            <v>mg</v>
          </cell>
          <cell r="F24">
            <v>30</v>
          </cell>
          <cell r="G24" t="str">
            <v>stk</v>
          </cell>
          <cell r="H24" t="str">
            <v>N06BA04</v>
          </cell>
          <cell r="K24">
            <v>6482</v>
          </cell>
          <cell r="AC24">
            <v>8309.4493440000006</v>
          </cell>
          <cell r="AD24">
            <v>5689.684784</v>
          </cell>
          <cell r="AE24">
            <v>6282.9005439999992</v>
          </cell>
          <cell r="AF24">
            <v>9956</v>
          </cell>
          <cell r="AH24">
            <v>11617.822646000001</v>
          </cell>
          <cell r="AI24">
            <v>8408.4216232258059</v>
          </cell>
          <cell r="AJ24">
            <v>10822.742240436361</v>
          </cell>
        </row>
        <row r="27">
          <cell r="A27">
            <v>389637</v>
          </cell>
          <cell r="B27" t="str">
            <v>Gonal-f</v>
          </cell>
          <cell r="C27" t="str">
            <v>stl</v>
          </cell>
          <cell r="D27">
            <v>900</v>
          </cell>
          <cell r="E27" t="str">
            <v>ae/penna</v>
          </cell>
          <cell r="F27">
            <v>1.5</v>
          </cell>
          <cell r="G27" t="str">
            <v>ml</v>
          </cell>
          <cell r="H27" t="str">
            <v>G03GA05</v>
          </cell>
          <cell r="K27">
            <v>46481</v>
          </cell>
          <cell r="AB27">
            <v>53665.043180000001</v>
          </cell>
          <cell r="AC27">
            <v>42841.922024000007</v>
          </cell>
          <cell r="AD27">
            <v>44577.082816000002</v>
          </cell>
          <cell r="AE27">
            <v>46908.826703999992</v>
          </cell>
          <cell r="AF27">
            <v>61164</v>
          </cell>
          <cell r="AG27">
            <v>73897.784438820003</v>
          </cell>
          <cell r="AH27">
            <v>55824.266937999993</v>
          </cell>
          <cell r="AI27">
            <v>58849.707275483859</v>
          </cell>
          <cell r="AJ27">
            <v>70728.064042981801</v>
          </cell>
        </row>
        <row r="28">
          <cell r="A28">
            <v>16323</v>
          </cell>
          <cell r="B28" t="str">
            <v>Lyrica</v>
          </cell>
          <cell r="C28" t="str">
            <v>hylki</v>
          </cell>
          <cell r="D28">
            <v>300</v>
          </cell>
          <cell r="E28" t="str">
            <v>mg</v>
          </cell>
          <cell r="F28">
            <v>56</v>
          </cell>
          <cell r="G28" t="str">
            <v>stk</v>
          </cell>
          <cell r="H28" t="str">
            <v>N03AX16</v>
          </cell>
          <cell r="K28">
            <v>15218</v>
          </cell>
          <cell r="AB28">
            <v>16732.646855999999</v>
          </cell>
          <cell r="AC28">
            <v>14735.370032000003</v>
          </cell>
          <cell r="AD28">
            <v>12589.936911999999</v>
          </cell>
          <cell r="AE28">
            <v>13499.287047999998</v>
          </cell>
          <cell r="AF28">
            <v>21929</v>
          </cell>
          <cell r="AG28">
            <v>23238.041724539999</v>
          </cell>
          <cell r="AH28">
            <v>19848.861253499999</v>
          </cell>
          <cell r="AI28">
            <v>17168.118556129029</v>
          </cell>
          <cell r="AJ28">
            <v>22249.290692399998</v>
          </cell>
        </row>
        <row r="29">
          <cell r="A29">
            <v>16727</v>
          </cell>
          <cell r="B29" t="str">
            <v>Ritalin Uno</v>
          </cell>
          <cell r="C29" t="str">
            <v>hylki</v>
          </cell>
          <cell r="D29">
            <v>30</v>
          </cell>
          <cell r="E29" t="str">
            <v>mg</v>
          </cell>
          <cell r="F29">
            <v>30</v>
          </cell>
          <cell r="G29" t="str">
            <v>stk</v>
          </cell>
          <cell r="H29" t="str">
            <v>N06BA04</v>
          </cell>
          <cell r="K29">
            <v>7280</v>
          </cell>
          <cell r="AB29">
            <v>11322.606808</v>
          </cell>
          <cell r="AC29">
            <v>7339.2783560000007</v>
          </cell>
          <cell r="AD29">
            <v>4166.9309919999996</v>
          </cell>
          <cell r="AE29">
            <v>5276.8958400000001</v>
          </cell>
          <cell r="AF29">
            <v>11048</v>
          </cell>
          <cell r="AG29">
            <v>15816.729729479997</v>
          </cell>
          <cell r="AH29">
            <v>10380.545505</v>
          </cell>
          <cell r="AI29">
            <v>6422.7917148387087</v>
          </cell>
          <cell r="AJ29">
            <v>9118.7060516363617</v>
          </cell>
        </row>
        <row r="30">
          <cell r="A30">
            <v>10446</v>
          </cell>
          <cell r="B30" t="str">
            <v>Asacol</v>
          </cell>
          <cell r="C30" t="str">
            <v>sh-tfl</v>
          </cell>
          <cell r="D30">
            <v>800</v>
          </cell>
          <cell r="E30" t="str">
            <v>mg</v>
          </cell>
          <cell r="F30">
            <v>60</v>
          </cell>
          <cell r="G30" t="str">
            <v>stk</v>
          </cell>
          <cell r="H30" t="str">
            <v>A07EC02</v>
          </cell>
          <cell r="K30">
            <v>6090</v>
          </cell>
          <cell r="AB30">
            <v>6433.958955000001</v>
          </cell>
          <cell r="AC30">
            <v>5413.9752000000008</v>
          </cell>
          <cell r="AD30">
            <v>6382.9250240000001</v>
          </cell>
          <cell r="AF30">
            <v>9420</v>
          </cell>
          <cell r="AG30">
            <v>9110.3863700399997</v>
          </cell>
          <cell r="AH30">
            <v>7916.4766225000003</v>
          </cell>
          <cell r="AI30">
            <v>9079.5423464516116</v>
          </cell>
        </row>
        <row r="31">
          <cell r="A31">
            <v>525188</v>
          </cell>
          <cell r="B31" t="str">
            <v>Modiodal</v>
          </cell>
          <cell r="C31" t="str">
            <v>töflur</v>
          </cell>
          <cell r="D31">
            <v>100</v>
          </cell>
          <cell r="E31" t="str">
            <v>mg</v>
          </cell>
          <cell r="F31">
            <v>30</v>
          </cell>
          <cell r="G31" t="str">
            <v>stk</v>
          </cell>
          <cell r="H31" t="str">
            <v>N06BA07</v>
          </cell>
          <cell r="K31">
            <v>5833</v>
          </cell>
          <cell r="AB31">
            <v>7857.1627000000008</v>
          </cell>
          <cell r="AC31">
            <v>8605.5470000000005</v>
          </cell>
          <cell r="AD31">
            <v>9701.7099199999993</v>
          </cell>
          <cell r="AF31">
            <v>9069</v>
          </cell>
          <cell r="AG31">
            <v>11062.760693800001</v>
          </cell>
          <cell r="AH31">
            <v>12278.402814499999</v>
          </cell>
          <cell r="AI31">
            <v>13635.028467741935</v>
          </cell>
        </row>
        <row r="32">
          <cell r="A32">
            <v>15343</v>
          </cell>
          <cell r="B32" t="str">
            <v>Levemir FlexPen</v>
          </cell>
          <cell r="C32" t="str">
            <v>stl</v>
          </cell>
          <cell r="D32">
            <v>100</v>
          </cell>
          <cell r="E32" t="str">
            <v>ae/ml</v>
          </cell>
          <cell r="F32">
            <v>3</v>
          </cell>
          <cell r="G32" t="str">
            <v>ml</v>
          </cell>
          <cell r="H32" t="str">
            <v>A10AE05</v>
          </cell>
          <cell r="K32">
            <v>8329</v>
          </cell>
          <cell r="AB32">
            <v>7922.4662950000002</v>
          </cell>
          <cell r="AC32">
            <v>8105.2555880000009</v>
          </cell>
          <cell r="AD32">
            <v>7581.4360159999987</v>
          </cell>
          <cell r="AE32">
            <v>7395.3689359999998</v>
          </cell>
          <cell r="AF32">
            <v>12483</v>
          </cell>
          <cell r="AG32">
            <v>11152.26186216</v>
          </cell>
          <cell r="AH32">
            <v>11366.173058</v>
          </cell>
          <cell r="AI32">
            <v>10641.793065806451</v>
          </cell>
          <cell r="AJ32">
            <v>12674.649338181816</v>
          </cell>
        </row>
        <row r="34">
          <cell r="A34">
            <v>76033</v>
          </cell>
          <cell r="B34" t="str">
            <v>Januvia</v>
          </cell>
          <cell r="C34" t="str">
            <v>filmhtfl</v>
          </cell>
          <cell r="D34">
            <v>100</v>
          </cell>
          <cell r="E34" t="str">
            <v>mg</v>
          </cell>
          <cell r="F34">
            <v>98</v>
          </cell>
          <cell r="G34" t="str">
            <v>stk</v>
          </cell>
          <cell r="H34" t="str">
            <v>A10BH01</v>
          </cell>
          <cell r="K34">
            <v>21607</v>
          </cell>
          <cell r="AB34">
            <v>21289.801222000002</v>
          </cell>
          <cell r="AC34">
            <v>18397.489800000003</v>
          </cell>
          <cell r="AD34">
            <v>19003.185487999999</v>
          </cell>
          <cell r="AE34">
            <v>18868.760008000001</v>
          </cell>
          <cell r="AF34">
            <v>29947</v>
          </cell>
          <cell r="AG34">
            <v>29488.553552099998</v>
          </cell>
          <cell r="AH34">
            <v>24535.83483</v>
          </cell>
          <cell r="AI34">
            <v>25524.773291612895</v>
          </cell>
          <cell r="AJ34">
            <v>30258.964926945446</v>
          </cell>
        </row>
        <row r="35">
          <cell r="A35">
            <v>21975</v>
          </cell>
          <cell r="B35" t="str">
            <v>Cymbalta</v>
          </cell>
          <cell r="C35" t="str">
            <v>sh-hylki</v>
          </cell>
          <cell r="D35">
            <v>60</v>
          </cell>
          <cell r="E35" t="str">
            <v>mg</v>
          </cell>
          <cell r="F35">
            <v>98</v>
          </cell>
          <cell r="G35" t="str">
            <v>stk</v>
          </cell>
          <cell r="H35" t="str">
            <v>N06AX21</v>
          </cell>
          <cell r="K35">
            <v>18922</v>
          </cell>
          <cell r="AB35">
            <v>19851.878254000003</v>
          </cell>
          <cell r="AC35">
            <v>17770.872300000003</v>
          </cell>
          <cell r="AD35">
            <v>18011.093856</v>
          </cell>
          <cell r="AE35">
            <v>13834.500383418179</v>
          </cell>
          <cell r="AF35">
            <v>26577</v>
          </cell>
          <cell r="AG35">
            <v>27516.4057144</v>
          </cell>
          <cell r="AH35">
            <v>23738.944468000002</v>
          </cell>
          <cell r="AI35">
            <v>24232.449915483867</v>
          </cell>
          <cell r="AJ35">
            <v>22775.640713527268</v>
          </cell>
        </row>
        <row r="36">
          <cell r="A36">
            <v>66278</v>
          </cell>
          <cell r="B36" t="str">
            <v>Spiriva Respimat</v>
          </cell>
          <cell r="C36" t="str">
            <v>innöndl</v>
          </cell>
          <cell r="D36">
            <v>2.5</v>
          </cell>
          <cell r="E36" t="str">
            <v>mcg/sk</v>
          </cell>
          <cell r="F36">
            <v>60</v>
          </cell>
          <cell r="G36" t="str">
            <v>skammtar</v>
          </cell>
          <cell r="H36" t="str">
            <v>R03BB04</v>
          </cell>
          <cell r="K36">
            <v>6184</v>
          </cell>
          <cell r="AB36">
            <v>6719.0143300000009</v>
          </cell>
          <cell r="AC36">
            <v>6847.7415686274517</v>
          </cell>
          <cell r="AD36">
            <v>5827.7848159999994</v>
          </cell>
          <cell r="AE36">
            <v>5323.1844000000001</v>
          </cell>
          <cell r="AF36">
            <v>9549</v>
          </cell>
          <cell r="AG36">
            <v>9501.6938038000008</v>
          </cell>
          <cell r="AH36">
            <v>9751.4215349999995</v>
          </cell>
          <cell r="AI36">
            <v>8356.6547354838713</v>
          </cell>
          <cell r="AJ36">
            <v>9197.9226099999978</v>
          </cell>
        </row>
        <row r="37">
          <cell r="A37">
            <v>389944</v>
          </cell>
          <cell r="B37" t="str">
            <v>Advagraf</v>
          </cell>
          <cell r="C37" t="str">
            <v>forðahlk</v>
          </cell>
          <cell r="D37">
            <v>1</v>
          </cell>
          <cell r="E37" t="str">
            <v>mg</v>
          </cell>
          <cell r="F37">
            <v>50</v>
          </cell>
          <cell r="G37" t="str">
            <v>stk</v>
          </cell>
          <cell r="H37" t="str">
            <v>L04AD02</v>
          </cell>
          <cell r="K37">
            <v>17952</v>
          </cell>
          <cell r="AB37">
            <v>20658.118511000001</v>
          </cell>
          <cell r="AC37">
            <v>18180.2624</v>
          </cell>
          <cell r="AD37">
            <v>11873.679999999998</v>
          </cell>
          <cell r="AE37">
            <v>16059.044415999999</v>
          </cell>
          <cell r="AF37">
            <v>25360</v>
          </cell>
          <cell r="AG37">
            <v>28622.681783780001</v>
          </cell>
          <cell r="AH37">
            <v>24263.214442999997</v>
          </cell>
          <cell r="AI37">
            <v>16234.465759354836</v>
          </cell>
          <cell r="AJ37">
            <v>26203.077138727269</v>
          </cell>
        </row>
        <row r="38">
          <cell r="A38">
            <v>52838</v>
          </cell>
          <cell r="B38" t="str">
            <v>Victoza</v>
          </cell>
          <cell r="C38" t="str">
            <v>stl</v>
          </cell>
          <cell r="D38">
            <v>6</v>
          </cell>
          <cell r="E38" t="str">
            <v>mg/ml</v>
          </cell>
          <cell r="F38">
            <v>3</v>
          </cell>
          <cell r="G38" t="str">
            <v>ml</v>
          </cell>
          <cell r="H38" t="str">
            <v>A10BX07</v>
          </cell>
          <cell r="K38">
            <v>14664</v>
          </cell>
          <cell r="AB38">
            <v>15606.937266000003</v>
          </cell>
          <cell r="AC38">
            <v>15874.310000000001</v>
          </cell>
          <cell r="AE38">
            <v>13931.313608</v>
          </cell>
          <cell r="AF38">
            <v>21233</v>
          </cell>
          <cell r="AG38">
            <v>21693.626214700002</v>
          </cell>
          <cell r="AH38">
            <v>21306.331783999998</v>
          </cell>
          <cell r="AJ38">
            <v>22927.0323584</v>
          </cell>
        </row>
        <row r="39">
          <cell r="A39">
            <v>70042</v>
          </cell>
          <cell r="B39" t="str">
            <v>Risperdal Consta</v>
          </cell>
          <cell r="C39" t="str">
            <v>sts</v>
          </cell>
          <cell r="D39">
            <v>50</v>
          </cell>
          <cell r="E39" t="str">
            <v>mg</v>
          </cell>
          <cell r="F39">
            <v>1</v>
          </cell>
          <cell r="G39" t="str">
            <v>hgl</v>
          </cell>
          <cell r="H39" t="str">
            <v>N05AX08</v>
          </cell>
          <cell r="K39">
            <v>30074</v>
          </cell>
          <cell r="AB39">
            <v>35595.849413000004</v>
          </cell>
          <cell r="AC39">
            <v>35291.097600000001</v>
          </cell>
          <cell r="AD39">
            <v>24667.844208000002</v>
          </cell>
          <cell r="AE39">
            <v>26475.513368</v>
          </cell>
          <cell r="AF39">
            <v>40573</v>
          </cell>
          <cell r="AG39">
            <v>49112.205070659998</v>
          </cell>
          <cell r="AH39">
            <v>46156.728599000002</v>
          </cell>
          <cell r="AI39">
            <v>32907.101247096769</v>
          </cell>
          <cell r="AJ39">
            <v>41238.379916145444</v>
          </cell>
        </row>
        <row r="42">
          <cell r="A42">
            <v>418043</v>
          </cell>
          <cell r="B42" t="str">
            <v>Pradaxa</v>
          </cell>
          <cell r="C42" t="str">
            <v>hylki</v>
          </cell>
          <cell r="D42">
            <v>150</v>
          </cell>
          <cell r="E42" t="str">
            <v>mg</v>
          </cell>
          <cell r="F42">
            <v>180</v>
          </cell>
          <cell r="G42" t="str">
            <v>stk</v>
          </cell>
          <cell r="H42" t="str">
            <v>B01AE07</v>
          </cell>
          <cell r="K42">
            <v>33339</v>
          </cell>
          <cell r="AB42">
            <v>34297.448094000007</v>
          </cell>
          <cell r="AC42">
            <v>29927.251800000002</v>
          </cell>
          <cell r="AD42">
            <v>30184.721280000002</v>
          </cell>
          <cell r="AF42">
            <v>44670</v>
          </cell>
          <cell r="AG42">
            <v>47331.5481048</v>
          </cell>
          <cell r="AH42">
            <v>39299.277326000003</v>
          </cell>
          <cell r="AI42">
            <v>40095.303373548377</v>
          </cell>
        </row>
        <row r="43">
          <cell r="A43">
            <v>114033</v>
          </cell>
          <cell r="B43" t="str">
            <v>Ventolin Diskus</v>
          </cell>
          <cell r="C43" t="str">
            <v>innönddu</v>
          </cell>
          <cell r="D43">
            <v>200</v>
          </cell>
          <cell r="E43" t="str">
            <v>mcg/sk</v>
          </cell>
          <cell r="F43">
            <v>60</v>
          </cell>
          <cell r="G43" t="str">
            <v>skammtar</v>
          </cell>
          <cell r="H43" t="str">
            <v>R03AC02</v>
          </cell>
          <cell r="K43">
            <v>732</v>
          </cell>
          <cell r="AB43">
            <v>704.86419999999998</v>
          </cell>
          <cell r="AC43">
            <v>835.65709800000002</v>
          </cell>
          <cell r="AD43">
            <v>554.40952000000004</v>
          </cell>
          <cell r="AE43">
            <v>760.6753359999999</v>
          </cell>
          <cell r="AF43">
            <v>2091</v>
          </cell>
          <cell r="AG43">
            <v>1251.9756457799999</v>
          </cell>
          <cell r="AH43">
            <v>1918.8281085000001</v>
          </cell>
          <cell r="AI43">
            <v>1327.450907096774</v>
          </cell>
          <cell r="AJ43">
            <v>1385.409587381818</v>
          </cell>
        </row>
        <row r="46">
          <cell r="A46">
            <v>14185</v>
          </cell>
          <cell r="B46" t="str">
            <v>Symbicort forte Turbuhaler</v>
          </cell>
          <cell r="C46" t="str">
            <v>innönddu</v>
          </cell>
          <cell r="D46">
            <v>329</v>
          </cell>
          <cell r="E46" t="str">
            <v>mcg/sk</v>
          </cell>
          <cell r="F46">
            <v>180</v>
          </cell>
          <cell r="G46" t="str">
            <v>skammtar</v>
          </cell>
          <cell r="H46" t="str">
            <v>R03AK07</v>
          </cell>
          <cell r="K46">
            <v>23087</v>
          </cell>
          <cell r="AB46">
            <v>23227.763146000001</v>
          </cell>
          <cell r="AC46">
            <v>19605.274144000003</v>
          </cell>
          <cell r="AD46">
            <v>19078.811696000001</v>
          </cell>
          <cell r="AF46">
            <v>31804</v>
          </cell>
          <cell r="AG46">
            <v>32146.53011014</v>
          </cell>
          <cell r="AH46">
            <v>26077.188556500001</v>
          </cell>
          <cell r="AI46">
            <v>25624.609432258061</v>
          </cell>
        </row>
        <row r="47">
          <cell r="A47">
            <v>391268</v>
          </cell>
          <cell r="B47" t="str">
            <v>Celebra</v>
          </cell>
          <cell r="C47" t="str">
            <v>hylki</v>
          </cell>
          <cell r="D47">
            <v>200</v>
          </cell>
          <cell r="E47" t="str">
            <v>mg</v>
          </cell>
          <cell r="F47">
            <v>100</v>
          </cell>
          <cell r="G47" t="str">
            <v>stk</v>
          </cell>
          <cell r="H47" t="str">
            <v>M01AH01</v>
          </cell>
          <cell r="K47">
            <v>13129</v>
          </cell>
          <cell r="AB47">
            <v>18327.091139</v>
          </cell>
          <cell r="AC47">
            <v>12498.930400000001</v>
          </cell>
          <cell r="AD47">
            <v>11987.849999999999</v>
          </cell>
          <cell r="AE47">
            <v>11286.693880000001</v>
          </cell>
          <cell r="AF47">
            <v>19307</v>
          </cell>
          <cell r="AG47">
            <v>25424.576081800002</v>
          </cell>
          <cell r="AH47">
            <v>17258.967576999999</v>
          </cell>
          <cell r="AI47">
            <v>16384.219970322578</v>
          </cell>
          <cell r="AJ47">
            <v>18779.605436072725</v>
          </cell>
        </row>
        <row r="48">
          <cell r="A48">
            <v>19882</v>
          </cell>
          <cell r="B48" t="str">
            <v>Strattera</v>
          </cell>
          <cell r="C48" t="str">
            <v>hylki</v>
          </cell>
          <cell r="D48">
            <v>40</v>
          </cell>
          <cell r="E48" t="str">
            <v>mg</v>
          </cell>
          <cell r="F48">
            <v>28</v>
          </cell>
          <cell r="G48" t="str">
            <v>stk</v>
          </cell>
          <cell r="H48" t="str">
            <v>N06BA09</v>
          </cell>
          <cell r="K48">
            <v>12375</v>
          </cell>
          <cell r="AB48">
            <v>14235.976397000002</v>
          </cell>
          <cell r="AC48">
            <v>12406.692304000002</v>
          </cell>
          <cell r="AD48">
            <v>11639.494495999999</v>
          </cell>
          <cell r="AE48">
            <v>11820.555272</v>
          </cell>
          <cell r="AF48">
            <v>18361</v>
          </cell>
          <cell r="AG48">
            <v>19813.060967879999</v>
          </cell>
          <cell r="AH48">
            <v>16871.007795499998</v>
          </cell>
          <cell r="AI48">
            <v>15929.410885161289</v>
          </cell>
          <cell r="AJ48">
            <v>19615.780218799995</v>
          </cell>
        </row>
        <row r="49">
          <cell r="A49">
            <v>82685</v>
          </cell>
          <cell r="B49" t="str">
            <v>Flixotide Diskus</v>
          </cell>
          <cell r="C49" t="str">
            <v>innönddu</v>
          </cell>
          <cell r="D49">
            <v>250</v>
          </cell>
          <cell r="E49" t="str">
            <v>mcg/sk</v>
          </cell>
          <cell r="F49">
            <v>60</v>
          </cell>
          <cell r="G49" t="str">
            <v>skammtar</v>
          </cell>
          <cell r="H49" t="str">
            <v>R03BA05</v>
          </cell>
          <cell r="K49">
            <v>3074</v>
          </cell>
          <cell r="AB49">
            <v>3063.049575</v>
          </cell>
          <cell r="AC49">
            <v>3477.8106740000003</v>
          </cell>
          <cell r="AD49">
            <v>2468.9947519999996</v>
          </cell>
          <cell r="AE49">
            <v>2707.88076</v>
          </cell>
          <cell r="AF49">
            <v>5294</v>
          </cell>
          <cell r="AG49">
            <v>4486.50624186</v>
          </cell>
          <cell r="AH49">
            <v>5420.9515415000005</v>
          </cell>
          <cell r="AI49">
            <v>3919.4929290322575</v>
          </cell>
          <cell r="AJ49">
            <v>4765.3160775636352</v>
          </cell>
        </row>
        <row r="50">
          <cell r="A50">
            <v>572422</v>
          </cell>
          <cell r="B50" t="str">
            <v>Advagraf</v>
          </cell>
          <cell r="C50" t="str">
            <v>forðahlk</v>
          </cell>
          <cell r="D50">
            <v>5</v>
          </cell>
          <cell r="E50" t="str">
            <v>mg</v>
          </cell>
          <cell r="F50">
            <v>50</v>
          </cell>
          <cell r="G50" t="str">
            <v>stk</v>
          </cell>
          <cell r="H50" t="str">
            <v>L04AD02</v>
          </cell>
          <cell r="K50">
            <v>81685</v>
          </cell>
          <cell r="AB50">
            <v>102564.99705500001</v>
          </cell>
          <cell r="AC50">
            <v>85981.946880000018</v>
          </cell>
          <cell r="AD50">
            <v>51038.008783999991</v>
          </cell>
          <cell r="AE50">
            <v>71187.176424000005</v>
          </cell>
          <cell r="AF50">
            <v>105345</v>
          </cell>
          <cell r="AG50">
            <v>140974.74727959998</v>
          </cell>
          <cell r="AH50">
            <v>111050.8661045</v>
          </cell>
          <cell r="AI50">
            <v>67269.221803225795</v>
          </cell>
          <cell r="AJ50">
            <v>105372.10556734544</v>
          </cell>
        </row>
        <row r="51">
          <cell r="A51">
            <v>115364</v>
          </cell>
          <cell r="B51" t="str">
            <v>Pradaxa</v>
          </cell>
          <cell r="C51" t="str">
            <v>hylki</v>
          </cell>
          <cell r="D51">
            <v>110</v>
          </cell>
          <cell r="E51" t="str">
            <v>mg</v>
          </cell>
          <cell r="F51">
            <v>60</v>
          </cell>
          <cell r="G51" t="str">
            <v>stk</v>
          </cell>
          <cell r="H51" t="str">
            <v>B01AE07</v>
          </cell>
          <cell r="K51">
            <v>11113</v>
          </cell>
          <cell r="AB51">
            <v>11066.36794</v>
          </cell>
          <cell r="AC51">
            <v>9975.7506000000012</v>
          </cell>
          <cell r="AD51">
            <v>10061.573759999999</v>
          </cell>
          <cell r="AE51">
            <v>9945.8685919999989</v>
          </cell>
          <cell r="AF51">
            <v>16291</v>
          </cell>
          <cell r="AG51">
            <v>15464.9693236</v>
          </cell>
          <cell r="AH51">
            <v>13756.844143999999</v>
          </cell>
          <cell r="AI51">
            <v>13873.525914838709</v>
          </cell>
          <cell r="AJ51">
            <v>16675.96571952727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selection activeCell="G39" sqref="G39:K39"/>
    </sheetView>
  </sheetViews>
  <sheetFormatPr defaultRowHeight="15"/>
  <cols>
    <col min="1" max="1" width="10.5703125" customWidth="1"/>
    <col min="2" max="2" width="19.85546875" customWidth="1"/>
    <col min="3" max="3" width="9.7109375" customWidth="1"/>
    <col min="4" max="4" width="11.28515625" customWidth="1"/>
    <col min="5" max="5" width="8.42578125" customWidth="1"/>
    <col min="7" max="7" width="8.5703125" style="28" customWidth="1"/>
    <col min="8" max="8" width="8.7109375" customWidth="1"/>
    <col min="9" max="9" width="7.5703125" customWidth="1"/>
    <col min="10" max="10" width="7.7109375" customWidth="1"/>
    <col min="11" max="11" width="7.5703125" customWidth="1"/>
    <col min="12" max="12" width="12.42578125" style="15" customWidth="1"/>
    <col min="13" max="13" width="7.5703125" bestFit="1" customWidth="1"/>
    <col min="14" max="14" width="6.5703125" bestFit="1" customWidth="1"/>
    <col min="15" max="15" width="6" customWidth="1"/>
    <col min="16" max="16" width="9.140625" style="15"/>
  </cols>
  <sheetData>
    <row r="1" spans="1:16" s="6" customFormat="1" ht="3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6" t="s">
        <v>12</v>
      </c>
      <c r="N1" s="6" t="s">
        <v>13</v>
      </c>
    </row>
    <row r="2" spans="1:16">
      <c r="A2" s="7">
        <f>[1]Útreikningur!A9</f>
        <v>12326</v>
      </c>
      <c r="B2" s="8" t="str">
        <f>[1]Útreikningur!B9</f>
        <v>Concerta</v>
      </c>
      <c r="C2" s="8" t="str">
        <f>[1]Útreikningur!C9</f>
        <v>forðatfl</v>
      </c>
      <c r="D2" s="8" t="str">
        <f>CONCATENATE([1]Útreikningur!D9," ",[1]Útreikningur!E9)</f>
        <v>54 mg</v>
      </c>
      <c r="E2" s="8" t="str">
        <f>CONCATENATE([1]Útreikningur!F9," ",[1]Útreikningur!G9)</f>
        <v>30 stk</v>
      </c>
      <c r="F2" s="8" t="str">
        <f>[1]Útreikningur!H9</f>
        <v>N06BA04</v>
      </c>
      <c r="G2" s="9">
        <f>[1]Útreikningur!AF9</f>
        <v>10539</v>
      </c>
      <c r="H2" s="10">
        <f>[1]Útreikningur!AG9</f>
        <v>17867.97162294</v>
      </c>
      <c r="I2" s="10">
        <f>[1]Útreikningur!AI9</f>
        <v>11869.407832258061</v>
      </c>
      <c r="J2" s="11">
        <f>[1]Útreikningur!AH9</f>
        <v>14721.500898</v>
      </c>
      <c r="K2" s="11">
        <f>[1]Útreikningur!AJ9</f>
        <v>14788.851262509088</v>
      </c>
      <c r="L2" s="12">
        <f>AVERAGE(H2:K2)</f>
        <v>14811.932903926787</v>
      </c>
      <c r="M2" s="13">
        <f>MAX(G2:K2)</f>
        <v>17867.97162294</v>
      </c>
      <c r="N2" s="13">
        <f>MIN(G2:K2)</f>
        <v>10539</v>
      </c>
    </row>
    <row r="3" spans="1:16">
      <c r="A3" s="7">
        <f>[1]Útreikningur!A10</f>
        <v>11555</v>
      </c>
      <c r="B3" s="8" t="str">
        <f>[1]Útreikningur!B10</f>
        <v>Concerta</v>
      </c>
      <c r="C3" s="8" t="str">
        <f>[1]Útreikningur!C10</f>
        <v>forðatfl</v>
      </c>
      <c r="D3" s="8" t="str">
        <f>CONCATENATE([1]Útreikningur!D10," ",[1]Útreikningur!E10)</f>
        <v>36 mg</v>
      </c>
      <c r="E3" s="8" t="str">
        <f>CONCATENATE([1]Útreikningur!F10," ",[1]Útreikningur!G10)</f>
        <v>30 stk</v>
      </c>
      <c r="F3" s="8" t="str">
        <f>[1]Útreikningur!H10</f>
        <v>N06BA04</v>
      </c>
      <c r="G3" s="9">
        <f>[1]Útreikningur!AF10</f>
        <v>9497</v>
      </c>
      <c r="H3" s="10">
        <f>[1]Útreikningur!AG10</f>
        <v>13668.701688839999</v>
      </c>
      <c r="I3" s="10">
        <f>[1]Útreikningur!AI10</f>
        <v>9595.3624064516116</v>
      </c>
      <c r="J3" s="11">
        <f>[1]Útreikningur!AH10</f>
        <v>12267.917415</v>
      </c>
      <c r="K3" s="11">
        <f>[1]Útreikningur!AJ10</f>
        <v>11694.124382436361</v>
      </c>
      <c r="L3" s="12">
        <f t="shared" ref="L3:L37" si="0">AVERAGE(H3:K3)</f>
        <v>11806.526473181993</v>
      </c>
      <c r="M3" s="13">
        <f t="shared" ref="M3:M37" si="1">MAX(G3:K3)</f>
        <v>13668.701688839999</v>
      </c>
      <c r="N3" s="13">
        <f t="shared" ref="N3:N37" si="2">MIN(G3:K3)</f>
        <v>9497</v>
      </c>
    </row>
    <row r="4" spans="1:16">
      <c r="A4" s="7">
        <f>[1]Útreikningur!A11</f>
        <v>5241</v>
      </c>
      <c r="B4" s="8" t="str">
        <f>[1]Útreikningur!B11</f>
        <v>Symbicort Turbuhaler</v>
      </c>
      <c r="C4" s="8" t="str">
        <f>[1]Útreikningur!C11</f>
        <v>innönddu</v>
      </c>
      <c r="D4" s="8" t="str">
        <f>CONCATENATE([1]Útreikningur!D11," ",[1]Útreikningur!E11)</f>
        <v>164,5 mcg/sk</v>
      </c>
      <c r="E4" s="8" t="str">
        <f>CONCATENATE([1]Útreikningur!F11," ",[1]Útreikningur!G11)</f>
        <v>360 skammtar</v>
      </c>
      <c r="F4" s="8" t="str">
        <f>[1]Útreikningur!H11</f>
        <v>R03AK07</v>
      </c>
      <c r="G4" s="9">
        <f>[1]Útreikningur!AF11</f>
        <v>32192</v>
      </c>
      <c r="H4" s="10">
        <f>[1]Útreikningur!AG11</f>
        <v>39510.602985899997</v>
      </c>
      <c r="I4" s="10">
        <f>[1]Útreikningur!AI11</f>
        <v>26155.220031612902</v>
      </c>
      <c r="J4" s="11">
        <f>[1]Útreikningur!AH11</f>
        <v>26108.644754999998</v>
      </c>
      <c r="K4" s="11"/>
      <c r="L4" s="12">
        <f>AVERAGE(H4:K4)</f>
        <v>30591.489257504301</v>
      </c>
      <c r="M4" s="13">
        <f t="shared" si="1"/>
        <v>39510.602985899997</v>
      </c>
      <c r="N4" s="13">
        <f t="shared" si="2"/>
        <v>26108.644754999998</v>
      </c>
    </row>
    <row r="5" spans="1:16">
      <c r="A5" s="7">
        <f>[1]Útreikningur!A12</f>
        <v>373365</v>
      </c>
      <c r="B5" s="8" t="str">
        <f>[1]Útreikningur!B12</f>
        <v>Seretide Diskus</v>
      </c>
      <c r="C5" s="8" t="str">
        <f>[1]Útreikningur!C12</f>
        <v>innönddu</v>
      </c>
      <c r="D5" s="8" t="str">
        <f>CONCATENATE([1]Útreikningur!D12," ",[1]Útreikningur!E12)</f>
        <v>550 mcg/sk</v>
      </c>
      <c r="E5" s="8" t="str">
        <f>CONCATENATE([1]Útreikningur!F12," ",[1]Útreikningur!G12)</f>
        <v>60 skammtar</v>
      </c>
      <c r="F5" s="8" t="str">
        <f>[1]Útreikningur!H12</f>
        <v>R03AK06</v>
      </c>
      <c r="G5" s="9">
        <f>[1]Útreikningur!AF12</f>
        <v>12841</v>
      </c>
      <c r="H5" s="10">
        <f>[1]Útreikningur!AG12</f>
        <v>11261.536544459997</v>
      </c>
      <c r="I5" s="10">
        <f>[1]Útreikningur!AI12</f>
        <v>9031.4730935483858</v>
      </c>
      <c r="J5" s="11">
        <f>[1]Útreikningur!AH12</f>
        <v>13683.446347499999</v>
      </c>
      <c r="K5" s="11">
        <f>[1]Útreikningur!AJ12</f>
        <v>10982.93572512727</v>
      </c>
      <c r="L5" s="12">
        <f t="shared" si="0"/>
        <v>11239.847927658913</v>
      </c>
      <c r="M5" s="13">
        <f t="shared" si="1"/>
        <v>13683.446347499999</v>
      </c>
      <c r="N5" s="13">
        <f t="shared" si="2"/>
        <v>9031.4730935483858</v>
      </c>
    </row>
    <row r="6" spans="1:16">
      <c r="A6" s="7">
        <f>[1]Útreikningur!A13</f>
        <v>373340</v>
      </c>
      <c r="B6" s="8" t="str">
        <f>[1]Útreikningur!B13</f>
        <v>Seretide Diskus</v>
      </c>
      <c r="C6" s="8" t="str">
        <f>[1]Útreikningur!C13</f>
        <v>innönddu</v>
      </c>
      <c r="D6" s="8" t="str">
        <f>CONCATENATE([1]Útreikningur!D13," ",[1]Útreikningur!E13)</f>
        <v>300 mcg/sk</v>
      </c>
      <c r="E6" s="8" t="str">
        <f>CONCATENATE([1]Útreikningur!F13," ",[1]Útreikningur!G13)</f>
        <v>60 skammtar</v>
      </c>
      <c r="F6" s="8" t="str">
        <f>[1]Útreikningur!H13</f>
        <v>R03AK06</v>
      </c>
      <c r="G6" s="9">
        <f>[1]Útreikningur!AF13</f>
        <v>10052</v>
      </c>
      <c r="H6" s="10">
        <f>[1]Útreikningur!AG13</f>
        <v>8673.2876408399989</v>
      </c>
      <c r="I6" s="10">
        <f>[1]Útreikningur!AI13</f>
        <v>7138.2840561290313</v>
      </c>
      <c r="J6" s="11">
        <f>[1]Útreikningur!AH13</f>
        <v>10097.4397185</v>
      </c>
      <c r="K6" s="11">
        <f>[1]Útreikningur!AJ13</f>
        <v>9199.6829779636337</v>
      </c>
      <c r="L6" s="12">
        <f t="shared" si="0"/>
        <v>8777.1735983581657</v>
      </c>
      <c r="M6" s="13">
        <f t="shared" si="1"/>
        <v>10097.4397185</v>
      </c>
      <c r="N6" s="13">
        <f t="shared" si="2"/>
        <v>7138.2840561290313</v>
      </c>
    </row>
    <row r="7" spans="1:16">
      <c r="A7" s="7">
        <f>[1]Útreikningur!A14</f>
        <v>81996</v>
      </c>
      <c r="B7" s="8" t="str">
        <f>[1]Útreikningur!B14</f>
        <v>Lantus [SoloStar]</v>
      </c>
      <c r="C7" s="8" t="str">
        <f>[1]Útreikningur!C14</f>
        <v>stl</v>
      </c>
      <c r="D7" s="8" t="str">
        <f>CONCATENATE([1]Útreikningur!D14," ",[1]Útreikningur!E14)</f>
        <v>100 ein/ml</v>
      </c>
      <c r="E7" s="8" t="str">
        <f>CONCATENATE([1]Útreikningur!F14," ",[1]Útreikningur!G14)</f>
        <v>3 ml</v>
      </c>
      <c r="F7" s="8" t="str">
        <f>[1]Útreikningur!H14</f>
        <v>A10AE04</v>
      </c>
      <c r="G7" s="9">
        <f>[1]Útreikningur!AF14</f>
        <v>11069</v>
      </c>
      <c r="H7" s="10">
        <f>[1]Útreikningur!AG14</f>
        <v>10991.992328120001</v>
      </c>
      <c r="I7" s="10">
        <f>[1]Útreikningur!AI14</f>
        <v>10449.516054193549</v>
      </c>
      <c r="J7" s="11">
        <f>[1]Útreikningur!AH14</f>
        <v>11366.173058</v>
      </c>
      <c r="K7" s="11">
        <f>[1]Útreikningur!AJ14</f>
        <v>12551.423580727269</v>
      </c>
      <c r="L7" s="12">
        <f t="shared" si="0"/>
        <v>11339.776255260205</v>
      </c>
      <c r="M7" s="13">
        <f t="shared" si="1"/>
        <v>12551.423580727269</v>
      </c>
      <c r="N7" s="13">
        <f t="shared" si="2"/>
        <v>10449.516054193549</v>
      </c>
    </row>
    <row r="8" spans="1:16">
      <c r="A8" s="7">
        <f>[1]Útreikningur!A15</f>
        <v>16315</v>
      </c>
      <c r="B8" s="8" t="str">
        <f>[1]Útreikningur!B15</f>
        <v>Lyrica</v>
      </c>
      <c r="C8" s="8" t="str">
        <f>[1]Útreikningur!C15</f>
        <v>hylki</v>
      </c>
      <c r="D8" s="8" t="str">
        <f>CONCATENATE([1]Útreikningur!D15," ",[1]Útreikningur!E15)</f>
        <v>150 mg</v>
      </c>
      <c r="E8" s="8" t="str">
        <f>CONCATENATE([1]Útreikningur!F15," ",[1]Útreikningur!G15)</f>
        <v>56 stk</v>
      </c>
      <c r="F8" s="8" t="str">
        <f>[1]Útreikningur!H15</f>
        <v>N03AX16</v>
      </c>
      <c r="G8" s="9">
        <f>[1]Útreikningur!AF15</f>
        <v>15413</v>
      </c>
      <c r="H8" s="10">
        <f>[1]Útreikningur!AG15</f>
        <v>15538.859823059998</v>
      </c>
      <c r="I8" s="10">
        <f>[1]Útreikningur!AI15</f>
        <v>12657.004052903223</v>
      </c>
      <c r="J8" s="11">
        <f>[1]Útreikningur!AH15</f>
        <v>13536.650754499999</v>
      </c>
      <c r="K8" s="11">
        <f>[1]Útreikningur!AJ15</f>
        <v>15392.657474036361</v>
      </c>
      <c r="L8" s="12">
        <f t="shared" si="0"/>
        <v>14281.293026124895</v>
      </c>
      <c r="M8" s="13">
        <f t="shared" si="1"/>
        <v>15538.859823059998</v>
      </c>
      <c r="N8" s="13">
        <f t="shared" si="2"/>
        <v>12657.004052903223</v>
      </c>
    </row>
    <row r="9" spans="1:16">
      <c r="A9" s="7">
        <f>[1]Útreikningur!A16</f>
        <v>16635</v>
      </c>
      <c r="B9" s="8" t="str">
        <f>[1]Útreikningur!B16</f>
        <v>Abilify</v>
      </c>
      <c r="C9" s="8" t="str">
        <f>[1]Útreikningur!C16</f>
        <v>töflur</v>
      </c>
      <c r="D9" s="8" t="str">
        <f>CONCATENATE([1]Útreikningur!D16," ",[1]Útreikningur!E16)</f>
        <v>5 mg</v>
      </c>
      <c r="E9" s="8" t="str">
        <f>CONCATENATE([1]Útreikningur!F16," ",[1]Útreikningur!G16)</f>
        <v>56 stk</v>
      </c>
      <c r="F9" s="8" t="str">
        <f>[1]Útreikningur!H16</f>
        <v>N05AX12</v>
      </c>
      <c r="G9" s="9">
        <f>[1]Útreikningur!AF16</f>
        <v>44603</v>
      </c>
      <c r="H9" s="10">
        <f>[1]Útreikningur!AG16</f>
        <v>55368.961165779991</v>
      </c>
      <c r="I9" s="10">
        <f>[1]Útreikningur!AI16</f>
        <v>39647.889558064511</v>
      </c>
      <c r="J9" s="11">
        <f>[1]Útreikningur!AH16</f>
        <v>52489.909897000005</v>
      </c>
      <c r="K9" s="11">
        <f>[1]Útreikningur!AJ16</f>
        <v>50739.085815890896</v>
      </c>
      <c r="L9" s="12">
        <f t="shared" si="0"/>
        <v>49561.461609183847</v>
      </c>
      <c r="M9" s="13">
        <f t="shared" si="1"/>
        <v>55368.961165779991</v>
      </c>
      <c r="N9" s="13">
        <f t="shared" si="2"/>
        <v>39647.889558064511</v>
      </c>
    </row>
    <row r="10" spans="1:16">
      <c r="A10" s="7">
        <f>[1]Útreikningur!A17</f>
        <v>13079</v>
      </c>
      <c r="B10" s="8" t="str">
        <f>[1]Útreikningur!B17</f>
        <v>Ritalin Uno</v>
      </c>
      <c r="C10" s="8" t="str">
        <f>[1]Útreikningur!C17</f>
        <v>hylki</v>
      </c>
      <c r="D10" s="8" t="str">
        <f>CONCATENATE([1]Útreikningur!D17," ",[1]Útreikningur!E17)</f>
        <v>40 mg</v>
      </c>
      <c r="E10" s="8" t="str">
        <f>CONCATENATE([1]Útreikningur!F17," ",[1]Útreikningur!G17)</f>
        <v>30 stk</v>
      </c>
      <c r="F10" s="8" t="str">
        <f>[1]Útreikningur!H17</f>
        <v>N06BA04</v>
      </c>
      <c r="G10" s="9">
        <f>[1]Útreikningur!AF17</f>
        <v>13706</v>
      </c>
      <c r="H10" s="10">
        <f>[1]Útreikningur!AG17</f>
        <v>20121.111500839997</v>
      </c>
      <c r="I10" s="10">
        <f>[1]Útreikningur!AI17</f>
        <v>8743.0575761290311</v>
      </c>
      <c r="J10" s="11">
        <f>[1]Útreikningur!AH17</f>
        <v>12362.2860105</v>
      </c>
      <c r="K10" s="11">
        <f>[1]Útreikningur!AJ17</f>
        <v>10905.47953472727</v>
      </c>
      <c r="L10" s="12">
        <f t="shared" si="0"/>
        <v>13032.983655549077</v>
      </c>
      <c r="M10" s="13">
        <f t="shared" si="1"/>
        <v>20121.111500839997</v>
      </c>
      <c r="N10" s="13">
        <f t="shared" si="2"/>
        <v>8743.0575761290311</v>
      </c>
    </row>
    <row r="11" spans="1:16">
      <c r="A11" s="7">
        <f>[1]Útreikningur!A18</f>
        <v>11489</v>
      </c>
      <c r="B11" s="8" t="str">
        <f>[1]Útreikningur!B18</f>
        <v>Concerta</v>
      </c>
      <c r="C11" s="8" t="str">
        <f>[1]Útreikningur!C18</f>
        <v>forðatfl</v>
      </c>
      <c r="D11" s="8" t="str">
        <f>CONCATENATE([1]Útreikningur!D18," ",[1]Útreikningur!E18)</f>
        <v>18 mg</v>
      </c>
      <c r="E11" s="8" t="str">
        <f>CONCATENATE([1]Útreikningur!F18," ",[1]Útreikningur!G18)</f>
        <v>30 stk</v>
      </c>
      <c r="F11" s="8" t="str">
        <f>[1]Útreikningur!H18</f>
        <v>N06BA04</v>
      </c>
      <c r="G11" s="9">
        <f>[1]Útreikningur!AF18</f>
        <v>9465</v>
      </c>
      <c r="H11" s="10">
        <f>[1]Útreikningur!AG18</f>
        <v>10939.95676512</v>
      </c>
      <c r="I11" s="10">
        <f>[1]Útreikningur!AI18</f>
        <v>7639.3135767741924</v>
      </c>
      <c r="J11" s="11">
        <f>[1]Útreikningur!AH18</f>
        <v>10558.797296500001</v>
      </c>
      <c r="K11" s="11">
        <f>[1]Útreikningur!AJ18</f>
        <v>9125.747523490907</v>
      </c>
      <c r="L11" s="12">
        <f t="shared" si="0"/>
        <v>9565.9537904712743</v>
      </c>
      <c r="M11" s="13">
        <f t="shared" si="1"/>
        <v>10939.95676512</v>
      </c>
      <c r="N11" s="13">
        <f t="shared" si="2"/>
        <v>7639.3135767741924</v>
      </c>
    </row>
    <row r="12" spans="1:16" s="17" customFormat="1">
      <c r="A12" s="7">
        <f>[1]Útreikningur!A19</f>
        <v>5588</v>
      </c>
      <c r="B12" s="8" t="str">
        <f>[1]Útreikningur!B19</f>
        <v>Spiriva</v>
      </c>
      <c r="C12" s="8" t="str">
        <f>[1]Útreikningur!C19</f>
        <v>innönddu</v>
      </c>
      <c r="D12" s="8" t="str">
        <f>CONCATENATE([1]Útreikningur!D19," ",[1]Útreikningur!E19)</f>
        <v>18 mcg/hylk</v>
      </c>
      <c r="E12" s="8" t="str">
        <f>CONCATENATE([1]Útreikningur!F19," ",[1]Útreikningur!G19)</f>
        <v>30 hylki</v>
      </c>
      <c r="F12" s="8" t="str">
        <f>[1]Útreikningur!H19</f>
        <v>R03BB04</v>
      </c>
      <c r="G12" s="9">
        <f>[1]Útreikningur!AF19</f>
        <v>9138</v>
      </c>
      <c r="H12" s="10">
        <f>[1]Útreikningur!AG19</f>
        <v>9022.9666242000003</v>
      </c>
      <c r="I12" s="10">
        <f>[1]Útreikningur!AI19</f>
        <v>8214.2957941935474</v>
      </c>
      <c r="J12" s="11">
        <f>[1]Útreikningur!AH19</f>
        <v>8639.9691879999991</v>
      </c>
      <c r="K12" s="11">
        <f>[1]Útreikningur!AJ19</f>
        <v>8757.8306190909079</v>
      </c>
      <c r="L12" s="12">
        <f t="shared" si="0"/>
        <v>8658.7655563711141</v>
      </c>
      <c r="M12" s="13">
        <f t="shared" si="1"/>
        <v>9138</v>
      </c>
      <c r="N12" s="13">
        <f t="shared" si="2"/>
        <v>8214.2957941935474</v>
      </c>
      <c r="P12" s="15"/>
    </row>
    <row r="13" spans="1:16">
      <c r="A13" s="7">
        <f>[1]Útreikningur!A20</f>
        <v>528374</v>
      </c>
      <c r="B13" s="8" t="str">
        <f>[1]Útreikningur!B20</f>
        <v>Nebido</v>
      </c>
      <c r="C13" s="8" t="str">
        <f>[1]Útreikningur!C20</f>
        <v>stl</v>
      </c>
      <c r="D13" s="8" t="str">
        <f>CONCATENATE([1]Útreikningur!D20," ",[1]Útreikningur!E20)</f>
        <v>250 mg/ml</v>
      </c>
      <c r="E13" s="8" t="str">
        <f>CONCATENATE([1]Útreikningur!F20," ",[1]Útreikningur!G20)</f>
        <v>4 ml</v>
      </c>
      <c r="F13" s="8" t="str">
        <f>[1]Útreikningur!H20</f>
        <v>G03BA03</v>
      </c>
      <c r="G13" s="9">
        <f>[1]Útreikningur!AF20</f>
        <v>23520</v>
      </c>
      <c r="H13" s="10">
        <f>[1]Útreikningur!AG20</f>
        <v>23120.44135216</v>
      </c>
      <c r="I13" s="10">
        <f>[1]Útreikningur!AI20</f>
        <v>20124.377609677416</v>
      </c>
      <c r="J13" s="11">
        <f>[1]Útreikningur!AH20</f>
        <v>23371.955485499999</v>
      </c>
      <c r="K13" s="11">
        <f>[1]Útreikningur!AJ20</f>
        <v>24141.686253309083</v>
      </c>
      <c r="L13" s="12">
        <f t="shared" si="0"/>
        <v>22689.615175161627</v>
      </c>
      <c r="M13" s="13">
        <f t="shared" si="1"/>
        <v>24141.686253309083</v>
      </c>
      <c r="N13" s="13">
        <f t="shared" si="2"/>
        <v>20124.377609677416</v>
      </c>
    </row>
    <row r="14" spans="1:16">
      <c r="A14" s="7">
        <f>[1]Útreikningur!A21</f>
        <v>16294</v>
      </c>
      <c r="B14" s="8" t="str">
        <f>[1]Útreikningur!B21</f>
        <v>Lyrica</v>
      </c>
      <c r="C14" s="8" t="str">
        <f>[1]Útreikningur!C21</f>
        <v>hylki</v>
      </c>
      <c r="D14" s="8" t="str">
        <f>CONCATENATE([1]Útreikningur!D21," ",[1]Útreikningur!E21)</f>
        <v>75 mg</v>
      </c>
      <c r="E14" s="8" t="str">
        <f>CONCATENATE([1]Útreikningur!F21," ",[1]Útreikningur!G21)</f>
        <v>56 stk</v>
      </c>
      <c r="F14" s="8" t="str">
        <f>[1]Útreikningur!H21</f>
        <v>N03AX16</v>
      </c>
      <c r="G14" s="9">
        <f>[1]Útreikningur!AF21</f>
        <v>10538</v>
      </c>
      <c r="H14" s="10">
        <f>[1]Útreikningur!AG21</f>
        <v>10417.5197126</v>
      </c>
      <c r="I14" s="10">
        <f>[1]Útreikningur!AI21</f>
        <v>8689.4418709677411</v>
      </c>
      <c r="J14" s="11">
        <f>[1]Útreikningur!AH21</f>
        <v>9279.5785574999991</v>
      </c>
      <c r="K14" s="11">
        <f>[1]Útreikningur!AJ21</f>
        <v>10269.986699854544</v>
      </c>
      <c r="L14" s="12">
        <f t="shared" si="0"/>
        <v>9664.1317102305693</v>
      </c>
      <c r="M14" s="13">
        <f t="shared" si="1"/>
        <v>10538</v>
      </c>
      <c r="N14" s="13">
        <f t="shared" si="2"/>
        <v>8689.4418709677411</v>
      </c>
    </row>
    <row r="15" spans="1:16">
      <c r="A15" s="7">
        <f>[1]Útreikningur!A22</f>
        <v>3112</v>
      </c>
      <c r="B15" s="8" t="str">
        <f>[1]Útreikningur!B22</f>
        <v>Keppra</v>
      </c>
      <c r="C15" s="8" t="str">
        <f>[1]Útreikningur!C22</f>
        <v>filmhtfl</v>
      </c>
      <c r="D15" s="8" t="str">
        <f>CONCATENATE([1]Útreikningur!D22," ",[1]Útreikningur!E22)</f>
        <v>500 mg</v>
      </c>
      <c r="E15" s="8" t="str">
        <f>CONCATENATE([1]Útreikningur!F22," ",[1]Útreikningur!G22)</f>
        <v>100 stk</v>
      </c>
      <c r="F15" s="8" t="str">
        <f>[1]Útreikningur!H22</f>
        <v>N03AX14</v>
      </c>
      <c r="G15" s="9">
        <f>[1]Útreikningur!AF22</f>
        <v>24270</v>
      </c>
      <c r="H15" s="10">
        <f>[1]Útreikningur!AG22</f>
        <v>28313.590539559998</v>
      </c>
      <c r="I15" s="10">
        <f>[1]Útreikningur!AI22</f>
        <v>11283.33271032258</v>
      </c>
      <c r="J15" s="11">
        <f>[1]Útreikningur!AH22</f>
        <v>15161.887676999999</v>
      </c>
      <c r="K15" s="11">
        <f>[1]Útreikningur!AJ22</f>
        <v>16241.154832509088</v>
      </c>
      <c r="L15" s="12">
        <f t="shared" si="0"/>
        <v>17749.991439847916</v>
      </c>
      <c r="M15" s="13">
        <f t="shared" si="1"/>
        <v>28313.590539559998</v>
      </c>
      <c r="N15" s="13">
        <f t="shared" si="2"/>
        <v>11283.33271032258</v>
      </c>
    </row>
    <row r="16" spans="1:16">
      <c r="A16" s="7">
        <f>[1]Útreikningur!A23</f>
        <v>6102</v>
      </c>
      <c r="B16" s="8" t="str">
        <f>[1]Útreikningur!B23</f>
        <v>NovoRapid FlexPen</v>
      </c>
      <c r="C16" s="8" t="str">
        <f>[1]Útreikningur!C23</f>
        <v>stl</v>
      </c>
      <c r="D16" s="8" t="str">
        <f>CONCATENATE([1]Útreikningur!D23," ",[1]Útreikningur!E23)</f>
        <v>100 ein/ml</v>
      </c>
      <c r="E16" s="8" t="str">
        <f>CONCATENATE([1]Útreikningur!F23," ",[1]Útreikningur!G23)</f>
        <v>3 ml</v>
      </c>
      <c r="F16" s="8" t="str">
        <f>[1]Útreikningur!H23</f>
        <v>A10AB05</v>
      </c>
      <c r="G16" s="9">
        <f>[1]Útreikningur!AF23</f>
        <v>8494</v>
      </c>
      <c r="H16" s="10">
        <f>[1]Útreikningur!AG23</f>
        <v>9886.7569699999985</v>
      </c>
      <c r="I16" s="10">
        <f>[1]Útreikningur!AI23</f>
        <v>7141.9816909677411</v>
      </c>
      <c r="J16" s="11">
        <f>[1]Útreikningur!AH23</f>
        <v>6941.3344689999994</v>
      </c>
      <c r="K16" s="11">
        <f>[1]Útreikningur!AJ23</f>
        <v>8317.7386281818162</v>
      </c>
      <c r="L16" s="12">
        <f t="shared" si="0"/>
        <v>8071.9529395373902</v>
      </c>
      <c r="M16" s="13">
        <f t="shared" si="1"/>
        <v>9886.7569699999985</v>
      </c>
      <c r="N16" s="13">
        <f t="shared" si="2"/>
        <v>6941.3344689999994</v>
      </c>
    </row>
    <row r="17" spans="1:16">
      <c r="A17" s="7">
        <f>[1]Útreikningur!A24</f>
        <v>132663</v>
      </c>
      <c r="B17" s="8" t="str">
        <f>[1]Útreikningur!B24</f>
        <v>Concerta</v>
      </c>
      <c r="C17" s="8" t="str">
        <f>[1]Útreikningur!C24</f>
        <v>forðatfl</v>
      </c>
      <c r="D17" s="8" t="str">
        <f>CONCATENATE([1]Útreikningur!D24," ",[1]Útreikningur!E24)</f>
        <v>27 mg</v>
      </c>
      <c r="E17" s="8" t="str">
        <f>CONCATENATE([1]Útreikningur!F24," ",[1]Útreikningur!G24)</f>
        <v>30 stk</v>
      </c>
      <c r="F17" s="8" t="str">
        <f>[1]Útreikningur!H24</f>
        <v>N06BA04</v>
      </c>
      <c r="G17" s="9">
        <f>[1]Útreikningur!AF24</f>
        <v>9956</v>
      </c>
      <c r="H17" s="10"/>
      <c r="I17" s="10">
        <f>[1]Útreikningur!AI24</f>
        <v>8408.4216232258059</v>
      </c>
      <c r="J17" s="11">
        <f>[1]Útreikningur!AH24</f>
        <v>11617.822646000001</v>
      </c>
      <c r="K17" s="11">
        <f>[1]Útreikningur!AJ24</f>
        <v>10822.742240436361</v>
      </c>
      <c r="L17" s="12">
        <f t="shared" si="0"/>
        <v>10282.995503220722</v>
      </c>
      <c r="M17" s="13">
        <f t="shared" si="1"/>
        <v>11617.822646000001</v>
      </c>
      <c r="N17" s="13">
        <f t="shared" si="2"/>
        <v>8408.4216232258059</v>
      </c>
      <c r="P17"/>
    </row>
    <row r="18" spans="1:16">
      <c r="A18" s="7">
        <f>[1]Útreikningur!A27</f>
        <v>389637</v>
      </c>
      <c r="B18" s="8" t="str">
        <f>[1]Útreikningur!B27</f>
        <v>Gonal-f</v>
      </c>
      <c r="C18" s="8" t="str">
        <f>[1]Útreikningur!C27</f>
        <v>stl</v>
      </c>
      <c r="D18" s="8" t="str">
        <f>CONCATENATE([1]Útreikningur!D27," ",[1]Útreikningur!E27)</f>
        <v>900 ae/penna</v>
      </c>
      <c r="E18" s="8" t="str">
        <f>CONCATENATE([1]Útreikningur!F27," ",[1]Útreikningur!G27)</f>
        <v>1,5 ml</v>
      </c>
      <c r="F18" s="8" t="str">
        <f>[1]Útreikningur!H27</f>
        <v>G03GA05</v>
      </c>
      <c r="G18" s="9">
        <f>[1]Útreikningur!AF27</f>
        <v>61164</v>
      </c>
      <c r="H18" s="10">
        <f>[1]Útreikningur!AG27</f>
        <v>73897.784438820003</v>
      </c>
      <c r="I18" s="10">
        <f>[1]Útreikningur!AI27</f>
        <v>58849.707275483859</v>
      </c>
      <c r="J18" s="11">
        <f>[1]Útreikningur!AH27</f>
        <v>55824.266937999993</v>
      </c>
      <c r="K18" s="11">
        <f>[1]Útreikningur!AJ27</f>
        <v>70728.064042981801</v>
      </c>
      <c r="L18" s="12">
        <f t="shared" si="0"/>
        <v>64824.955673821409</v>
      </c>
      <c r="M18" s="13">
        <f t="shared" si="1"/>
        <v>73897.784438820003</v>
      </c>
      <c r="N18" s="13">
        <f t="shared" si="2"/>
        <v>55824.266937999993</v>
      </c>
      <c r="P18"/>
    </row>
    <row r="19" spans="1:16">
      <c r="A19" s="7">
        <f>[1]Útreikningur!A28</f>
        <v>16323</v>
      </c>
      <c r="B19" s="8" t="str">
        <f>[1]Útreikningur!B28</f>
        <v>Lyrica</v>
      </c>
      <c r="C19" s="8" t="str">
        <f>[1]Útreikningur!C28</f>
        <v>hylki</v>
      </c>
      <c r="D19" s="8" t="str">
        <f>CONCATENATE([1]Útreikningur!D28," ",[1]Útreikningur!E28)</f>
        <v>300 mg</v>
      </c>
      <c r="E19" s="8" t="str">
        <f>CONCATENATE([1]Útreikningur!F28," ",[1]Útreikningur!G28)</f>
        <v>56 stk</v>
      </c>
      <c r="F19" s="8" t="str">
        <f>[1]Útreikningur!H28</f>
        <v>N03AX16</v>
      </c>
      <c r="G19" s="9">
        <f>[1]Útreikningur!AF28</f>
        <v>21929</v>
      </c>
      <c r="H19" s="10">
        <f>[1]Útreikningur!AG28</f>
        <v>23238.041724539999</v>
      </c>
      <c r="I19" s="10">
        <f>[1]Útreikningur!AI28</f>
        <v>17168.118556129029</v>
      </c>
      <c r="J19" s="11">
        <f>[1]Útreikningur!AH28</f>
        <v>19848.861253499999</v>
      </c>
      <c r="K19" s="11">
        <f>[1]Útreikningur!AJ28</f>
        <v>22249.290692399998</v>
      </c>
      <c r="L19" s="12">
        <f t="shared" si="0"/>
        <v>20626.078056642255</v>
      </c>
      <c r="M19" s="13">
        <f t="shared" si="1"/>
        <v>23238.041724539999</v>
      </c>
      <c r="N19" s="13">
        <f t="shared" si="2"/>
        <v>17168.118556129029</v>
      </c>
      <c r="P19"/>
    </row>
    <row r="20" spans="1:16">
      <c r="A20" s="7">
        <f>[1]Útreikningur!A29</f>
        <v>16727</v>
      </c>
      <c r="B20" s="8" t="str">
        <f>[1]Útreikningur!B29</f>
        <v>Ritalin Uno</v>
      </c>
      <c r="C20" s="8" t="str">
        <f>[1]Útreikningur!C29</f>
        <v>hylki</v>
      </c>
      <c r="D20" s="8" t="str">
        <f>CONCATENATE([1]Útreikningur!D29," ",[1]Útreikningur!E29)</f>
        <v>30 mg</v>
      </c>
      <c r="E20" s="8" t="str">
        <f>CONCATENATE([1]Útreikningur!F29," ",[1]Útreikningur!G29)</f>
        <v>30 stk</v>
      </c>
      <c r="F20" s="8" t="str">
        <f>[1]Útreikningur!H29</f>
        <v>N06BA04</v>
      </c>
      <c r="G20" s="9">
        <f>[1]Útreikningur!AF29</f>
        <v>11048</v>
      </c>
      <c r="H20" s="10">
        <f>[1]Útreikningur!AG29</f>
        <v>15816.729729479997</v>
      </c>
      <c r="I20" s="10">
        <f>[1]Útreikningur!AI29</f>
        <v>6422.7917148387087</v>
      </c>
      <c r="J20" s="11">
        <f>[1]Útreikningur!AH29</f>
        <v>10380.545505</v>
      </c>
      <c r="K20" s="11">
        <f>[1]Útreikningur!AJ29</f>
        <v>9118.7060516363617</v>
      </c>
      <c r="L20" s="12">
        <f t="shared" si="0"/>
        <v>10434.693250238768</v>
      </c>
      <c r="M20" s="13">
        <f t="shared" si="1"/>
        <v>15816.729729479997</v>
      </c>
      <c r="N20" s="13">
        <f t="shared" si="2"/>
        <v>6422.7917148387087</v>
      </c>
      <c r="P20"/>
    </row>
    <row r="21" spans="1:16">
      <c r="A21" s="7">
        <f>[1]Útreikningur!A30</f>
        <v>10446</v>
      </c>
      <c r="B21" s="8" t="str">
        <f>[1]Útreikningur!B30</f>
        <v>Asacol</v>
      </c>
      <c r="C21" s="8" t="str">
        <f>[1]Útreikningur!C30</f>
        <v>sh-tfl</v>
      </c>
      <c r="D21" s="8" t="str">
        <f>CONCATENATE([1]Útreikningur!D30," ",[1]Útreikningur!E30)</f>
        <v>800 mg</v>
      </c>
      <c r="E21" s="8" t="str">
        <f>CONCATENATE([1]Útreikningur!F30," ",[1]Útreikningur!G30)</f>
        <v>60 stk</v>
      </c>
      <c r="F21" s="8" t="str">
        <f>[1]Útreikningur!H30</f>
        <v>A07EC02</v>
      </c>
      <c r="G21" s="9">
        <f>[1]Útreikningur!AF30</f>
        <v>9420</v>
      </c>
      <c r="H21" s="10">
        <f>[1]Útreikningur!AG30</f>
        <v>9110.3863700399997</v>
      </c>
      <c r="I21" s="10">
        <f>[1]Útreikningur!AI30</f>
        <v>9079.5423464516116</v>
      </c>
      <c r="J21" s="11">
        <f>[1]Útreikningur!AH30</f>
        <v>7916.4766225000003</v>
      </c>
      <c r="K21" s="11"/>
      <c r="L21" s="12">
        <f t="shared" si="0"/>
        <v>8702.1351129972027</v>
      </c>
      <c r="M21" s="13">
        <f t="shared" si="1"/>
        <v>9420</v>
      </c>
      <c r="N21" s="13">
        <f t="shared" si="2"/>
        <v>7916.4766225000003</v>
      </c>
      <c r="P21"/>
    </row>
    <row r="22" spans="1:16">
      <c r="A22" s="7">
        <f>[1]Útreikningur!A31</f>
        <v>525188</v>
      </c>
      <c r="B22" s="8" t="str">
        <f>[1]Útreikningur!B31</f>
        <v>Modiodal</v>
      </c>
      <c r="C22" s="8" t="str">
        <f>[1]Útreikningur!C31</f>
        <v>töflur</v>
      </c>
      <c r="D22" s="8" t="str">
        <f>CONCATENATE([1]Útreikningur!D31," ",[1]Útreikningur!E31)</f>
        <v>100 mg</v>
      </c>
      <c r="E22" s="8" t="str">
        <f>CONCATENATE([1]Útreikningur!F31," ",[1]Útreikningur!G31)</f>
        <v>30 stk</v>
      </c>
      <c r="F22" s="8" t="str">
        <f>[1]Útreikningur!H31</f>
        <v>N06BA07</v>
      </c>
      <c r="G22" s="9">
        <f>[1]Útreikningur!AF31</f>
        <v>9069</v>
      </c>
      <c r="H22" s="10">
        <f>[1]Útreikningur!AG31</f>
        <v>11062.760693800001</v>
      </c>
      <c r="I22" s="10">
        <f>[1]Útreikningur!AI31</f>
        <v>13635.028467741935</v>
      </c>
      <c r="J22" s="11">
        <f>[1]Útreikningur!AH31</f>
        <v>12278.402814499999</v>
      </c>
      <c r="K22" s="11"/>
      <c r="L22" s="12">
        <f t="shared" si="0"/>
        <v>12325.39732534731</v>
      </c>
      <c r="M22" s="13">
        <f t="shared" si="1"/>
        <v>13635.028467741935</v>
      </c>
      <c r="N22" s="13">
        <f t="shared" si="2"/>
        <v>9069</v>
      </c>
      <c r="P22"/>
    </row>
    <row r="23" spans="1:16">
      <c r="A23" s="7">
        <f>[1]Útreikningur!A32</f>
        <v>15343</v>
      </c>
      <c r="B23" s="8" t="str">
        <f>[1]Útreikningur!B32</f>
        <v>Levemir FlexPen</v>
      </c>
      <c r="C23" s="8" t="str">
        <f>[1]Útreikningur!C32</f>
        <v>stl</v>
      </c>
      <c r="D23" s="8" t="str">
        <f>CONCATENATE([1]Útreikningur!D32," ",[1]Útreikningur!E32)</f>
        <v>100 ae/ml</v>
      </c>
      <c r="E23" s="8" t="str">
        <f>CONCATENATE([1]Útreikningur!F32," ",[1]Útreikningur!G32)</f>
        <v>3 ml</v>
      </c>
      <c r="F23" s="8" t="str">
        <f>[1]Útreikningur!H32</f>
        <v>A10AE05</v>
      </c>
      <c r="G23" s="9">
        <f>[1]Útreikningur!AF32</f>
        <v>12483</v>
      </c>
      <c r="H23" s="10">
        <f>[1]Útreikningur!AG32</f>
        <v>11152.26186216</v>
      </c>
      <c r="I23" s="10">
        <f>[1]Útreikningur!AI32</f>
        <v>10641.793065806451</v>
      </c>
      <c r="J23" s="11">
        <f>[1]Útreikningur!AH32</f>
        <v>11366.173058</v>
      </c>
      <c r="K23" s="11">
        <f>[1]Útreikningur!AJ32</f>
        <v>12674.649338181816</v>
      </c>
      <c r="L23" s="12">
        <f t="shared" si="0"/>
        <v>11458.719331037066</v>
      </c>
      <c r="M23" s="13">
        <f t="shared" si="1"/>
        <v>12674.649338181816</v>
      </c>
      <c r="N23" s="13">
        <f t="shared" si="2"/>
        <v>10641.793065806451</v>
      </c>
      <c r="P23"/>
    </row>
    <row r="24" spans="1:16">
      <c r="A24" s="7">
        <f>[1]Útreikningur!A34</f>
        <v>76033</v>
      </c>
      <c r="B24" s="8" t="str">
        <f>[1]Útreikningur!B34</f>
        <v>Januvia</v>
      </c>
      <c r="C24" s="8" t="str">
        <f>[1]Útreikningur!C34</f>
        <v>filmhtfl</v>
      </c>
      <c r="D24" s="8" t="str">
        <f>CONCATENATE([1]Útreikningur!D34," ",[1]Útreikningur!E34)</f>
        <v>100 mg</v>
      </c>
      <c r="E24" s="8" t="str">
        <f>CONCATENATE([1]Útreikningur!F34," ",[1]Útreikningur!G34)</f>
        <v>98 stk</v>
      </c>
      <c r="F24" s="8" t="str">
        <f>[1]Útreikningur!H34</f>
        <v>A10BH01</v>
      </c>
      <c r="G24" s="9">
        <f>[1]Útreikningur!AF34</f>
        <v>29947</v>
      </c>
      <c r="H24" s="10">
        <f>[1]Útreikningur!AG34</f>
        <v>29488.553552099998</v>
      </c>
      <c r="I24" s="10">
        <f>[1]Útreikningur!AI34</f>
        <v>25524.773291612895</v>
      </c>
      <c r="J24" s="11">
        <f>[1]Útreikningur!AH34</f>
        <v>24535.83483</v>
      </c>
      <c r="K24" s="11">
        <f>[1]Útreikningur!AJ34</f>
        <v>30258.964926945446</v>
      </c>
      <c r="L24" s="12">
        <f t="shared" si="0"/>
        <v>27452.031650164587</v>
      </c>
      <c r="M24" s="13">
        <f t="shared" si="1"/>
        <v>30258.964926945446</v>
      </c>
      <c r="N24" s="13">
        <f t="shared" si="2"/>
        <v>24535.83483</v>
      </c>
      <c r="P24"/>
    </row>
    <row r="25" spans="1:16">
      <c r="A25" s="7">
        <f>[1]Útreikningur!A35</f>
        <v>21975</v>
      </c>
      <c r="B25" s="8" t="str">
        <f>[1]Útreikningur!B35</f>
        <v>Cymbalta</v>
      </c>
      <c r="C25" s="8" t="str">
        <f>[1]Útreikningur!C35</f>
        <v>sh-hylki</v>
      </c>
      <c r="D25" s="8" t="str">
        <f>CONCATENATE([1]Útreikningur!D35," ",[1]Útreikningur!E35)</f>
        <v>60 mg</v>
      </c>
      <c r="E25" s="8" t="str">
        <f>CONCATENATE([1]Útreikningur!F35," ",[1]Útreikningur!G35)</f>
        <v>98 stk</v>
      </c>
      <c r="F25" s="8" t="str">
        <f>[1]Útreikningur!H35</f>
        <v>N06AX21</v>
      </c>
      <c r="G25" s="9">
        <f>[1]Útreikningur!AF35</f>
        <v>26577</v>
      </c>
      <c r="H25" s="10">
        <f>[1]Útreikningur!AG35</f>
        <v>27516.4057144</v>
      </c>
      <c r="I25" s="10">
        <f>[1]Útreikningur!AI35</f>
        <v>24232.449915483867</v>
      </c>
      <c r="J25" s="11">
        <f>[1]Útreikningur!AH35</f>
        <v>23738.944468000002</v>
      </c>
      <c r="K25" s="11">
        <f>[1]Útreikningur!AJ35</f>
        <v>22775.640713527268</v>
      </c>
      <c r="L25" s="12">
        <f t="shared" si="0"/>
        <v>24565.860202852782</v>
      </c>
      <c r="M25" s="13">
        <f t="shared" si="1"/>
        <v>27516.4057144</v>
      </c>
      <c r="N25" s="13">
        <f t="shared" si="2"/>
        <v>22775.640713527268</v>
      </c>
      <c r="P25"/>
    </row>
    <row r="26" spans="1:16">
      <c r="A26" s="7">
        <f>[1]Útreikningur!A36</f>
        <v>66278</v>
      </c>
      <c r="B26" s="8" t="str">
        <f>[1]Útreikningur!B36</f>
        <v>Spiriva Respimat</v>
      </c>
      <c r="C26" s="8" t="str">
        <f>[1]Útreikningur!C36</f>
        <v>innöndl</v>
      </c>
      <c r="D26" s="8" t="str">
        <f>CONCATENATE([1]Útreikningur!D36," ",[1]Útreikningur!E36)</f>
        <v>2,5 mcg/sk</v>
      </c>
      <c r="E26" s="8" t="str">
        <f>CONCATENATE([1]Útreikningur!F36," ",[1]Útreikningur!G36)</f>
        <v>60 skammtar</v>
      </c>
      <c r="F26" s="8" t="str">
        <f>[1]Útreikningur!H36</f>
        <v>R03BB04</v>
      </c>
      <c r="G26" s="9">
        <f>[1]Útreikningur!AF36</f>
        <v>9549</v>
      </c>
      <c r="H26" s="10">
        <f>[1]Útreikningur!AG36</f>
        <v>9501.6938038000008</v>
      </c>
      <c r="I26" s="10">
        <f>[1]Útreikningur!AI36</f>
        <v>8356.6547354838713</v>
      </c>
      <c r="J26" s="11">
        <f>[1]Útreikningur!AH36</f>
        <v>9751.4215349999995</v>
      </c>
      <c r="K26" s="11">
        <f>[1]Útreikningur!AJ36</f>
        <v>9197.9226099999978</v>
      </c>
      <c r="L26" s="12">
        <f t="shared" si="0"/>
        <v>9201.9231710709682</v>
      </c>
      <c r="M26" s="13">
        <f t="shared" si="1"/>
        <v>9751.4215349999995</v>
      </c>
      <c r="N26" s="13">
        <f t="shared" si="2"/>
        <v>8356.6547354838713</v>
      </c>
      <c r="P26"/>
    </row>
    <row r="27" spans="1:16">
      <c r="A27" s="7">
        <f>[1]Útreikningur!A37</f>
        <v>389944</v>
      </c>
      <c r="B27" s="8" t="str">
        <f>[1]Útreikningur!B37</f>
        <v>Advagraf</v>
      </c>
      <c r="C27" s="8" t="str">
        <f>[1]Útreikningur!C37</f>
        <v>forðahlk</v>
      </c>
      <c r="D27" s="8" t="str">
        <f>CONCATENATE([1]Útreikningur!D37," ",[1]Útreikningur!E37)</f>
        <v>1 mg</v>
      </c>
      <c r="E27" s="8" t="str">
        <f>CONCATENATE([1]Útreikningur!F37," ",[1]Útreikningur!G37)</f>
        <v>50 stk</v>
      </c>
      <c r="F27" s="8" t="str">
        <f>[1]Útreikningur!H37</f>
        <v>L04AD02</v>
      </c>
      <c r="G27" s="9">
        <f>[1]Útreikningur!AF37</f>
        <v>25360</v>
      </c>
      <c r="H27" s="10">
        <f>[1]Útreikningur!AG37</f>
        <v>28622.681783780001</v>
      </c>
      <c r="I27" s="10">
        <f>[1]Útreikningur!AI37</f>
        <v>16234.465759354836</v>
      </c>
      <c r="J27" s="11">
        <f>[1]Útreikningur!AH37</f>
        <v>24263.214442999997</v>
      </c>
      <c r="K27" s="11">
        <f>[1]Útreikningur!AJ37</f>
        <v>26203.077138727269</v>
      </c>
      <c r="L27" s="12">
        <f t="shared" si="0"/>
        <v>23830.859781215528</v>
      </c>
      <c r="M27" s="13">
        <f t="shared" si="1"/>
        <v>28622.681783780001</v>
      </c>
      <c r="N27" s="13">
        <f t="shared" si="2"/>
        <v>16234.465759354836</v>
      </c>
      <c r="P27"/>
    </row>
    <row r="28" spans="1:16">
      <c r="A28" s="7">
        <f>[1]Útreikningur!A38</f>
        <v>52838</v>
      </c>
      <c r="B28" s="8" t="str">
        <f>[1]Útreikningur!B38</f>
        <v>Victoza</v>
      </c>
      <c r="C28" s="8" t="str">
        <f>[1]Útreikningur!C38</f>
        <v>stl</v>
      </c>
      <c r="D28" s="8" t="str">
        <f>CONCATENATE([1]Útreikningur!D38," ",[1]Útreikningur!E38)</f>
        <v>6 mg/ml</v>
      </c>
      <c r="E28" s="8" t="str">
        <f>CONCATENATE([1]Útreikningur!F38," ",[1]Útreikningur!G38)</f>
        <v>3 ml</v>
      </c>
      <c r="F28" s="8" t="str">
        <f>[1]Útreikningur!H38</f>
        <v>A10BX07</v>
      </c>
      <c r="G28" s="9">
        <f>[1]Útreikningur!AF38</f>
        <v>21233</v>
      </c>
      <c r="H28" s="10">
        <f>[1]Útreikningur!AG38</f>
        <v>21693.626214700002</v>
      </c>
      <c r="I28" s="10"/>
      <c r="J28" s="11">
        <f>[1]Útreikningur!AH38</f>
        <v>21306.331783999998</v>
      </c>
      <c r="K28" s="11">
        <f>[1]Útreikningur!AJ38</f>
        <v>22927.0323584</v>
      </c>
      <c r="L28" s="12">
        <f t="shared" si="0"/>
        <v>21975.663452366669</v>
      </c>
      <c r="M28" s="13">
        <f t="shared" si="1"/>
        <v>22927.0323584</v>
      </c>
      <c r="N28" s="13">
        <f t="shared" si="2"/>
        <v>21233</v>
      </c>
      <c r="P28"/>
    </row>
    <row r="29" spans="1:16">
      <c r="A29" s="7">
        <f>[1]Útreikningur!A39</f>
        <v>70042</v>
      </c>
      <c r="B29" s="8" t="str">
        <f>[1]Útreikningur!B39</f>
        <v>Risperdal Consta</v>
      </c>
      <c r="C29" s="8" t="str">
        <f>[1]Útreikningur!C39</f>
        <v>sts</v>
      </c>
      <c r="D29" s="8" t="str">
        <f>CONCATENATE([1]Útreikningur!D39," ",[1]Útreikningur!E39)</f>
        <v>50 mg</v>
      </c>
      <c r="E29" s="8" t="str">
        <f>CONCATENATE([1]Útreikningur!F39," ",[1]Útreikningur!G39)</f>
        <v>1 hgl</v>
      </c>
      <c r="F29" s="8" t="str">
        <f>[1]Útreikningur!H39</f>
        <v>N05AX08</v>
      </c>
      <c r="G29" s="9">
        <f>[1]Útreikningur!AF39</f>
        <v>40573</v>
      </c>
      <c r="H29" s="10">
        <f>[1]Útreikningur!AG39</f>
        <v>49112.205070659998</v>
      </c>
      <c r="I29" s="10">
        <f>[1]Útreikningur!AI39</f>
        <v>32907.101247096769</v>
      </c>
      <c r="J29" s="11">
        <f>[1]Útreikningur!AH39</f>
        <v>46156.728599000002</v>
      </c>
      <c r="K29" s="11">
        <f>[1]Útreikningur!AJ39</f>
        <v>41238.379916145444</v>
      </c>
      <c r="L29" s="12">
        <f t="shared" si="0"/>
        <v>42353.60370822555</v>
      </c>
      <c r="M29" s="13">
        <f t="shared" si="1"/>
        <v>49112.205070659998</v>
      </c>
      <c r="N29" s="13">
        <f t="shared" si="2"/>
        <v>32907.101247096769</v>
      </c>
      <c r="P29"/>
    </row>
    <row r="30" spans="1:16">
      <c r="A30" s="7">
        <f>[1]Útreikningur!A42</f>
        <v>418043</v>
      </c>
      <c r="B30" s="8" t="str">
        <f>[1]Útreikningur!B42</f>
        <v>Pradaxa</v>
      </c>
      <c r="C30" s="8" t="str">
        <f>[1]Útreikningur!C42</f>
        <v>hylki</v>
      </c>
      <c r="D30" s="8" t="str">
        <f>CONCATENATE([1]Útreikningur!D42," ",[1]Útreikningur!E42)</f>
        <v>150 mg</v>
      </c>
      <c r="E30" s="8" t="str">
        <f>CONCATENATE([1]Útreikningur!F42," ",[1]Útreikningur!G42)</f>
        <v>180 stk</v>
      </c>
      <c r="F30" s="8" t="str">
        <f>[1]Útreikningur!H42</f>
        <v>B01AE07</v>
      </c>
      <c r="G30" s="9">
        <f>[1]Útreikningur!AF42</f>
        <v>44670</v>
      </c>
      <c r="H30" s="10">
        <f>[1]Útreikningur!AG42</f>
        <v>47331.5481048</v>
      </c>
      <c r="I30" s="10">
        <f>[1]Útreikningur!AI42</f>
        <v>40095.303373548377</v>
      </c>
      <c r="J30" s="11">
        <f>[1]Útreikningur!AH42</f>
        <v>39299.277326000003</v>
      </c>
      <c r="K30" s="11"/>
      <c r="L30" s="12">
        <f t="shared" si="0"/>
        <v>42242.042934782796</v>
      </c>
      <c r="M30" s="13">
        <f t="shared" si="1"/>
        <v>47331.5481048</v>
      </c>
      <c r="N30" s="13">
        <f t="shared" si="2"/>
        <v>39299.277326000003</v>
      </c>
      <c r="P30"/>
    </row>
    <row r="31" spans="1:16">
      <c r="A31" s="7">
        <f>[1]Útreikningur!A43</f>
        <v>114033</v>
      </c>
      <c r="B31" s="8" t="str">
        <f>[1]Útreikningur!B43</f>
        <v>Ventolin Diskus</v>
      </c>
      <c r="C31" s="8" t="str">
        <f>[1]Útreikningur!C43</f>
        <v>innönddu</v>
      </c>
      <c r="D31" s="8" t="str">
        <f>CONCATENATE([1]Útreikningur!D43," ",[1]Útreikningur!E43)</f>
        <v>200 mcg/sk</v>
      </c>
      <c r="E31" s="8" t="str">
        <f>CONCATENATE([1]Útreikningur!F43," ",[1]Útreikningur!G43)</f>
        <v>60 skammtar</v>
      </c>
      <c r="F31" s="8" t="str">
        <f>[1]Útreikningur!H43</f>
        <v>R03AC02</v>
      </c>
      <c r="G31" s="9">
        <f>[1]Útreikningur!AF43</f>
        <v>2091</v>
      </c>
      <c r="H31" s="10">
        <f>[1]Útreikningur!AG43</f>
        <v>1251.9756457799999</v>
      </c>
      <c r="I31" s="10">
        <f>[1]Útreikningur!AI43</f>
        <v>1327.450907096774</v>
      </c>
      <c r="J31" s="11">
        <f>[1]Útreikningur!AH43</f>
        <v>1918.8281085000001</v>
      </c>
      <c r="K31" s="11">
        <f>[1]Útreikningur!AJ43</f>
        <v>1385.409587381818</v>
      </c>
      <c r="L31" s="12">
        <f t="shared" si="0"/>
        <v>1470.9160621896478</v>
      </c>
      <c r="M31" s="13">
        <f t="shared" si="1"/>
        <v>2091</v>
      </c>
      <c r="N31" s="13">
        <f t="shared" si="2"/>
        <v>1251.9756457799999</v>
      </c>
      <c r="P31"/>
    </row>
    <row r="32" spans="1:16">
      <c r="A32" s="7">
        <f>[1]Útreikningur!A46</f>
        <v>14185</v>
      </c>
      <c r="B32" s="8" t="str">
        <f>[1]Útreikningur!B46</f>
        <v>Symbicort forte Turbuhaler</v>
      </c>
      <c r="C32" s="8" t="str">
        <f>[1]Útreikningur!C46</f>
        <v>innönddu</v>
      </c>
      <c r="D32" s="8" t="str">
        <f>CONCATENATE([1]Útreikningur!D46," ",[1]Útreikningur!E46)</f>
        <v>329 mcg/sk</v>
      </c>
      <c r="E32" s="8" t="str">
        <f>CONCATENATE([1]Útreikningur!F46," ",[1]Útreikningur!G46)</f>
        <v>180 skammtar</v>
      </c>
      <c r="F32" s="8" t="str">
        <f>[1]Útreikningur!H46</f>
        <v>R03AK07</v>
      </c>
      <c r="G32" s="9">
        <f>[1]Útreikningur!AF46</f>
        <v>31804</v>
      </c>
      <c r="H32" s="10">
        <f>[1]Útreikningur!AG46</f>
        <v>32146.53011014</v>
      </c>
      <c r="I32" s="10">
        <f>[1]Útreikningur!AI46</f>
        <v>25624.609432258061</v>
      </c>
      <c r="J32" s="11">
        <f>[1]Útreikningur!AH46</f>
        <v>26077.188556500001</v>
      </c>
      <c r="K32" s="11"/>
      <c r="L32" s="12">
        <f t="shared" si="0"/>
        <v>27949.442699632684</v>
      </c>
      <c r="M32" s="13">
        <f t="shared" si="1"/>
        <v>32146.53011014</v>
      </c>
      <c r="N32" s="13">
        <f t="shared" si="2"/>
        <v>25624.609432258061</v>
      </c>
      <c r="P32"/>
    </row>
    <row r="33" spans="1:16">
      <c r="A33" s="7">
        <f>[1]Útreikningur!A47</f>
        <v>391268</v>
      </c>
      <c r="B33" s="8" t="str">
        <f>[1]Útreikningur!B47</f>
        <v>Celebra</v>
      </c>
      <c r="C33" s="8" t="str">
        <f>[1]Útreikningur!C47</f>
        <v>hylki</v>
      </c>
      <c r="D33" s="8" t="str">
        <f>CONCATENATE([1]Útreikningur!D47," ",[1]Útreikningur!E47)</f>
        <v>200 mg</v>
      </c>
      <c r="E33" s="8" t="str">
        <f>CONCATENATE([1]Útreikningur!F47," ",[1]Útreikningur!G47)</f>
        <v>100 stk</v>
      </c>
      <c r="F33" s="8" t="str">
        <f>[1]Útreikningur!H47</f>
        <v>M01AH01</v>
      </c>
      <c r="G33" s="9">
        <f>[1]Útreikningur!AF47</f>
        <v>19307</v>
      </c>
      <c r="H33" s="10">
        <f>[1]Útreikningur!AG47</f>
        <v>25424.576081800002</v>
      </c>
      <c r="I33" s="10">
        <f>[1]Útreikningur!AI47</f>
        <v>16384.219970322578</v>
      </c>
      <c r="J33" s="11">
        <f>[1]Útreikningur!AH47</f>
        <v>17258.967576999999</v>
      </c>
      <c r="K33" s="11">
        <f>[1]Útreikningur!AJ47</f>
        <v>18779.605436072725</v>
      </c>
      <c r="L33" s="12">
        <f t="shared" si="0"/>
        <v>19461.842266298827</v>
      </c>
      <c r="M33" s="13">
        <f t="shared" si="1"/>
        <v>25424.576081800002</v>
      </c>
      <c r="N33" s="13">
        <f t="shared" si="2"/>
        <v>16384.219970322578</v>
      </c>
      <c r="P33"/>
    </row>
    <row r="34" spans="1:16">
      <c r="A34" s="7">
        <f>[1]Útreikningur!A48</f>
        <v>19882</v>
      </c>
      <c r="B34" s="8" t="str">
        <f>[1]Útreikningur!B48</f>
        <v>Strattera</v>
      </c>
      <c r="C34" s="8" t="str">
        <f>[1]Útreikningur!C48</f>
        <v>hylki</v>
      </c>
      <c r="D34" s="8" t="str">
        <f>CONCATENATE([1]Útreikningur!D48," ",[1]Útreikningur!E48)</f>
        <v>40 mg</v>
      </c>
      <c r="E34" s="8" t="str">
        <f>CONCATENATE([1]Útreikningur!F48," ",[1]Útreikningur!G48)</f>
        <v>28 stk</v>
      </c>
      <c r="F34" s="8" t="str">
        <f>[1]Útreikningur!H48</f>
        <v>N06BA09</v>
      </c>
      <c r="G34" s="9">
        <f>[1]Útreikningur!AF48</f>
        <v>18361</v>
      </c>
      <c r="H34" s="10">
        <f>[1]Útreikningur!AG48</f>
        <v>19813.060967879999</v>
      </c>
      <c r="I34" s="10">
        <f>[1]Útreikningur!AI48</f>
        <v>15929.410885161289</v>
      </c>
      <c r="J34" s="11">
        <f>[1]Útreikningur!AH48</f>
        <v>16871.007795499998</v>
      </c>
      <c r="K34" s="11">
        <f>[1]Útreikningur!AJ48</f>
        <v>19615.780218799995</v>
      </c>
      <c r="L34" s="12">
        <f t="shared" si="0"/>
        <v>18057.314966835318</v>
      </c>
      <c r="M34" s="13">
        <f t="shared" si="1"/>
        <v>19813.060967879999</v>
      </c>
      <c r="N34" s="13">
        <f t="shared" si="2"/>
        <v>15929.410885161289</v>
      </c>
      <c r="P34"/>
    </row>
    <row r="35" spans="1:16">
      <c r="A35" s="7">
        <f>[1]Útreikningur!A49</f>
        <v>82685</v>
      </c>
      <c r="B35" s="8" t="str">
        <f>[1]Útreikningur!B49</f>
        <v>Flixotide Diskus</v>
      </c>
      <c r="C35" s="8" t="str">
        <f>[1]Útreikningur!C49</f>
        <v>innönddu</v>
      </c>
      <c r="D35" s="8" t="str">
        <f>CONCATENATE([1]Útreikningur!D49," ",[1]Útreikningur!E49)</f>
        <v>250 mcg/sk</v>
      </c>
      <c r="E35" s="8" t="str">
        <f>CONCATENATE([1]Útreikningur!F49," ",[1]Útreikningur!G49)</f>
        <v>60 skammtar</v>
      </c>
      <c r="F35" s="8" t="str">
        <f>[1]Útreikningur!H49</f>
        <v>R03BA05</v>
      </c>
      <c r="G35" s="9">
        <f>[1]Útreikningur!AF49</f>
        <v>5294</v>
      </c>
      <c r="H35" s="10">
        <f>[1]Útreikningur!AG49</f>
        <v>4486.50624186</v>
      </c>
      <c r="I35" s="10">
        <f>[1]Útreikningur!AI49</f>
        <v>3919.4929290322575</v>
      </c>
      <c r="J35" s="11">
        <f>[1]Útreikningur!AH49</f>
        <v>5420.9515415000005</v>
      </c>
      <c r="K35" s="11">
        <f>[1]Útreikningur!AJ49</f>
        <v>4765.3160775636352</v>
      </c>
      <c r="L35" s="12">
        <f t="shared" si="0"/>
        <v>4648.0666974889737</v>
      </c>
      <c r="M35" s="13">
        <f t="shared" si="1"/>
        <v>5420.9515415000005</v>
      </c>
      <c r="N35" s="13">
        <f t="shared" si="2"/>
        <v>3919.4929290322575</v>
      </c>
      <c r="P35"/>
    </row>
    <row r="36" spans="1:16">
      <c r="A36" s="7">
        <f>[1]Útreikningur!A50</f>
        <v>572422</v>
      </c>
      <c r="B36" s="8" t="str">
        <f>[1]Útreikningur!B50</f>
        <v>Advagraf</v>
      </c>
      <c r="C36" s="8" t="str">
        <f>[1]Útreikningur!C50</f>
        <v>forðahlk</v>
      </c>
      <c r="D36" s="8" t="str">
        <f>CONCATENATE([1]Útreikningur!D50," ",[1]Útreikningur!E50)</f>
        <v>5 mg</v>
      </c>
      <c r="E36" s="8" t="str">
        <f>CONCATENATE([1]Útreikningur!F50," ",[1]Útreikningur!G50)</f>
        <v>50 stk</v>
      </c>
      <c r="F36" s="8" t="str">
        <f>[1]Útreikningur!H50</f>
        <v>L04AD02</v>
      </c>
      <c r="G36" s="9">
        <f>[1]Útreikningur!AF50</f>
        <v>105345</v>
      </c>
      <c r="H36" s="10">
        <f>[1]Útreikningur!AG50</f>
        <v>140974.74727959998</v>
      </c>
      <c r="I36" s="10">
        <f>[1]Útreikningur!AI50</f>
        <v>67269.221803225795</v>
      </c>
      <c r="J36" s="11">
        <f>[1]Útreikningur!AH50</f>
        <v>111050.8661045</v>
      </c>
      <c r="K36" s="11">
        <f>[1]Útreikningur!AJ50</f>
        <v>105372.10556734544</v>
      </c>
      <c r="L36" s="12">
        <f t="shared" si="0"/>
        <v>106166.73518866781</v>
      </c>
      <c r="M36" s="13">
        <f t="shared" si="1"/>
        <v>140974.74727959998</v>
      </c>
      <c r="N36" s="13">
        <f t="shared" si="2"/>
        <v>67269.221803225795</v>
      </c>
      <c r="P36"/>
    </row>
    <row r="37" spans="1:16">
      <c r="A37" s="7">
        <f>[1]Útreikningur!A51</f>
        <v>115364</v>
      </c>
      <c r="B37" s="8" t="str">
        <f>[1]Útreikningur!B51</f>
        <v>Pradaxa</v>
      </c>
      <c r="C37" s="8" t="str">
        <f>[1]Útreikningur!C51</f>
        <v>hylki</v>
      </c>
      <c r="D37" s="8" t="str">
        <f>CONCATENATE([1]Útreikningur!D51," ",[1]Útreikningur!E51)</f>
        <v>110 mg</v>
      </c>
      <c r="E37" s="8" t="str">
        <f>CONCATENATE([1]Útreikningur!F51," ",[1]Útreikningur!G51)</f>
        <v>60 stk</v>
      </c>
      <c r="F37" s="8" t="str">
        <f>[1]Útreikningur!H51</f>
        <v>B01AE07</v>
      </c>
      <c r="G37" s="9">
        <f>[1]Útreikningur!AF51</f>
        <v>16291</v>
      </c>
      <c r="H37" s="10">
        <f>[1]Útreikningur!AG51</f>
        <v>15464.9693236</v>
      </c>
      <c r="I37" s="10">
        <f>[1]Útreikningur!AI51</f>
        <v>13873.525914838709</v>
      </c>
      <c r="J37" s="11">
        <f>[1]Útreikningur!AH51</f>
        <v>13756.844143999999</v>
      </c>
      <c r="K37" s="11">
        <f>[1]Útreikningur!AJ51</f>
        <v>16675.96571952727</v>
      </c>
      <c r="L37" s="12">
        <f t="shared" si="0"/>
        <v>14942.826275491494</v>
      </c>
      <c r="M37" s="13">
        <f t="shared" si="1"/>
        <v>16675.96571952727</v>
      </c>
      <c r="N37" s="13">
        <f t="shared" si="2"/>
        <v>13756.844143999999</v>
      </c>
      <c r="P37"/>
    </row>
    <row r="38" spans="1:16">
      <c r="A38" s="18"/>
      <c r="B38" s="20"/>
      <c r="C38" s="20"/>
      <c r="D38" s="20"/>
      <c r="E38" s="20"/>
      <c r="F38" s="21" t="s">
        <v>14</v>
      </c>
      <c r="G38" s="22">
        <v>4</v>
      </c>
      <c r="H38" s="22">
        <v>1</v>
      </c>
      <c r="I38" s="22">
        <v>23</v>
      </c>
      <c r="J38" s="22">
        <v>7</v>
      </c>
      <c r="K38" s="22">
        <v>1</v>
      </c>
      <c r="L38" s="23">
        <f>SUM(G38:K38)</f>
        <v>36</v>
      </c>
      <c r="P38"/>
    </row>
    <row r="39" spans="1:16">
      <c r="A39" s="18"/>
      <c r="B39" s="20"/>
      <c r="C39" s="20"/>
      <c r="D39" s="20"/>
      <c r="E39" s="20"/>
      <c r="F39" s="21" t="s">
        <v>15</v>
      </c>
      <c r="G39" s="24">
        <v>4</v>
      </c>
      <c r="H39" s="24">
        <v>20</v>
      </c>
      <c r="I39" s="24">
        <v>1</v>
      </c>
      <c r="J39" s="24">
        <v>5</v>
      </c>
      <c r="K39" s="24">
        <v>6</v>
      </c>
      <c r="L39" s="23">
        <f>SUM(G39:K39)</f>
        <v>36</v>
      </c>
      <c r="P39"/>
    </row>
    <row r="40" spans="1:16">
      <c r="A40" s="25"/>
      <c r="C40" s="17"/>
      <c r="G40" s="19"/>
      <c r="H40" s="13"/>
      <c r="I40" s="13"/>
      <c r="J40" s="13"/>
      <c r="K40" s="13"/>
      <c r="L40" s="26"/>
      <c r="P40"/>
    </row>
    <row r="41" spans="1:16">
      <c r="A41" s="25"/>
      <c r="C41" s="17"/>
      <c r="G41" s="19"/>
      <c r="H41" s="13"/>
      <c r="I41" s="13"/>
      <c r="J41" s="13"/>
      <c r="K41" s="13"/>
      <c r="L41" s="26"/>
      <c r="P41"/>
    </row>
    <row r="42" spans="1:16">
      <c r="A42" s="25"/>
      <c r="C42" s="17"/>
      <c r="G42" s="19"/>
      <c r="H42" s="13"/>
      <c r="I42" s="13"/>
      <c r="J42" s="13"/>
      <c r="K42" s="13"/>
      <c r="L42" s="26"/>
      <c r="P42"/>
    </row>
    <row r="43" spans="1:16">
      <c r="A43" s="25"/>
      <c r="C43" s="17"/>
      <c r="G43" s="19"/>
      <c r="H43" s="13"/>
      <c r="I43" s="13"/>
      <c r="J43" s="13"/>
      <c r="K43" s="13"/>
      <c r="L43" s="26"/>
      <c r="P43"/>
    </row>
    <row r="44" spans="1:16">
      <c r="A44" s="18"/>
      <c r="D44" s="27"/>
      <c r="G44" s="19"/>
      <c r="H44" s="13"/>
      <c r="I44" s="13"/>
      <c r="J44" s="13"/>
      <c r="K44" s="13"/>
      <c r="L44" s="26"/>
      <c r="P44"/>
    </row>
    <row r="45" spans="1:16">
      <c r="D45" t="s">
        <v>16</v>
      </c>
      <c r="F45" s="28"/>
      <c r="G45"/>
      <c r="K45" s="15"/>
      <c r="L45"/>
      <c r="P45"/>
    </row>
    <row r="46" spans="1:16">
      <c r="A46" s="29" t="s">
        <v>17</v>
      </c>
      <c r="B46" s="30"/>
      <c r="C46" s="31"/>
      <c r="D46" s="17" t="s">
        <v>18</v>
      </c>
      <c r="F46" s="28"/>
      <c r="G46" s="32"/>
      <c r="K46" s="15"/>
      <c r="L46"/>
      <c r="P46"/>
    </row>
    <row r="47" spans="1:16">
      <c r="A47" s="33" t="s">
        <v>19</v>
      </c>
      <c r="B47" s="34">
        <v>0.255</v>
      </c>
      <c r="C47" s="35"/>
      <c r="D47" s="17" t="s">
        <v>40</v>
      </c>
      <c r="F47" s="28"/>
      <c r="G47"/>
      <c r="K47" s="15"/>
      <c r="L47"/>
      <c r="P47"/>
    </row>
    <row r="48" spans="1:16">
      <c r="A48" s="33" t="s">
        <v>20</v>
      </c>
      <c r="B48" s="36" t="s">
        <v>21</v>
      </c>
      <c r="C48" s="35"/>
      <c r="D48" s="15" t="s">
        <v>22</v>
      </c>
      <c r="F48" s="28"/>
      <c r="G48"/>
      <c r="K48" s="15"/>
      <c r="L48"/>
      <c r="P48"/>
    </row>
    <row r="49" spans="1:13">
      <c r="A49" s="33" t="s">
        <v>23</v>
      </c>
      <c r="B49" s="36" t="s">
        <v>24</v>
      </c>
      <c r="C49" s="35"/>
      <c r="D49" t="s">
        <v>20</v>
      </c>
      <c r="E49" t="s">
        <v>25</v>
      </c>
      <c r="F49" s="28"/>
      <c r="G49"/>
      <c r="K49" s="15"/>
      <c r="L49"/>
    </row>
    <row r="50" spans="1:13">
      <c r="A50" s="33" t="s">
        <v>26</v>
      </c>
      <c r="B50" s="36" t="s">
        <v>27</v>
      </c>
      <c r="C50" s="35"/>
      <c r="D50" t="s">
        <v>23</v>
      </c>
      <c r="E50" t="s">
        <v>28</v>
      </c>
      <c r="F50" s="28"/>
      <c r="G50"/>
      <c r="K50" s="15"/>
      <c r="L50"/>
    </row>
    <row r="51" spans="1:13">
      <c r="A51" s="37" t="s">
        <v>29</v>
      </c>
      <c r="B51" s="38" t="s">
        <v>30</v>
      </c>
      <c r="C51" s="39"/>
      <c r="D51" t="s">
        <v>26</v>
      </c>
      <c r="E51" s="17" t="s">
        <v>31</v>
      </c>
      <c r="F51" s="19"/>
      <c r="G51" s="13"/>
      <c r="H51" s="13"/>
      <c r="I51" s="13"/>
      <c r="J51" s="13"/>
      <c r="K51" s="26"/>
      <c r="L51"/>
    </row>
    <row r="52" spans="1:13">
      <c r="D52" s="17" t="s">
        <v>29</v>
      </c>
      <c r="E52" t="s">
        <v>32</v>
      </c>
      <c r="F52" s="28"/>
      <c r="G52"/>
      <c r="K52" s="15"/>
      <c r="L52"/>
    </row>
    <row r="53" spans="1:13">
      <c r="D53" t="s">
        <v>33</v>
      </c>
      <c r="F53" s="28"/>
      <c r="G53"/>
      <c r="K53" s="15"/>
      <c r="L53"/>
    </row>
    <row r="54" spans="1:13">
      <c r="M54" s="15"/>
    </row>
    <row r="55" spans="1:13">
      <c r="M55" s="15"/>
    </row>
    <row r="56" spans="1:13">
      <c r="L56"/>
    </row>
    <row r="57" spans="1:13">
      <c r="L57"/>
    </row>
    <row r="58" spans="1:13">
      <c r="M58" s="40"/>
    </row>
    <row r="59" spans="1:13">
      <c r="L59"/>
    </row>
    <row r="61" spans="1:13">
      <c r="L61"/>
    </row>
    <row r="62" spans="1:13">
      <c r="L62"/>
    </row>
  </sheetData>
  <conditionalFormatting sqref="G2:K37">
    <cfRule type="cellIs" dxfId="7" priority="1" stopIfTrue="1" operator="equal">
      <formula>$M2</formula>
    </cfRule>
    <cfRule type="cellIs" dxfId="6" priority="2" stopIfTrue="1" operator="equal">
      <formula>$N2</formula>
    </cfRule>
  </conditionalFormatting>
  <conditionalFormatting sqref="G2:K37">
    <cfRule type="cellIs" dxfId="5" priority="5" stopIfTrue="1" operator="equal">
      <formula>#REF!</formula>
    </cfRule>
    <cfRule type="cellIs" dxfId="4" priority="6" stopIfTrue="1" operator="equal">
      <formula>$M2</formula>
    </cfRule>
  </conditionalFormatting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topLeftCell="A10" workbookViewId="0">
      <selection activeCell="P34" sqref="P34"/>
    </sheetView>
  </sheetViews>
  <sheetFormatPr defaultRowHeight="15"/>
  <cols>
    <col min="1" max="1" width="10.7109375" customWidth="1"/>
    <col min="2" max="2" width="17.85546875" customWidth="1"/>
    <col min="3" max="3" width="9.85546875" customWidth="1"/>
    <col min="4" max="4" width="12.28515625" bestFit="1" customWidth="1"/>
    <col min="5" max="5" width="7.5703125" bestFit="1" customWidth="1"/>
    <col min="7" max="7" width="7.85546875" customWidth="1"/>
    <col min="8" max="8" width="8.28515625" customWidth="1"/>
    <col min="9" max="9" width="8.28515625" bestFit="1" customWidth="1"/>
    <col min="10" max="10" width="8.85546875" bestFit="1" customWidth="1"/>
    <col min="11" max="11" width="7.5703125" bestFit="1" customWidth="1"/>
    <col min="12" max="12" width="10.7109375" customWidth="1"/>
    <col min="13" max="13" width="6.5703125" customWidth="1"/>
  </cols>
  <sheetData>
    <row r="1" spans="1:18" ht="3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34</v>
      </c>
      <c r="H1" s="1" t="s">
        <v>35</v>
      </c>
      <c r="I1" s="2" t="s">
        <v>36</v>
      </c>
      <c r="J1" s="2" t="s">
        <v>37</v>
      </c>
      <c r="K1" s="2" t="s">
        <v>38</v>
      </c>
      <c r="L1" s="5" t="s">
        <v>39</v>
      </c>
      <c r="M1" t="s">
        <v>12</v>
      </c>
      <c r="N1" t="s">
        <v>13</v>
      </c>
    </row>
    <row r="2" spans="1:18">
      <c r="A2" s="7">
        <f>[1]Útreikningur!A9</f>
        <v>12326</v>
      </c>
      <c r="B2" s="8" t="str">
        <f>[1]Útreikningur!B9</f>
        <v>Concerta</v>
      </c>
      <c r="C2" s="8" t="str">
        <f>[1]Útreikningur!C9</f>
        <v>forðatfl</v>
      </c>
      <c r="D2" s="8" t="str">
        <f>CONCATENATE([1]Útreikningur!D9," ",[1]Útreikningur!E9)</f>
        <v>54 mg</v>
      </c>
      <c r="E2" s="8" t="str">
        <f>CONCATENATE([1]Útreikningur!F9," ",[1]Útreikningur!G9)</f>
        <v>30 stk</v>
      </c>
      <c r="F2" s="8" t="str">
        <f>[1]Útreikningur!H9</f>
        <v>N06BA04</v>
      </c>
      <c r="G2" s="41">
        <f>[1]Útreikningur!K9</f>
        <v>6908</v>
      </c>
      <c r="H2" s="14">
        <f>[1]Útreikningur!AB9</f>
        <v>12817.748164000001</v>
      </c>
      <c r="I2" s="14">
        <f>[1]Útreikningur!AD9</f>
        <v>8346.1010079999996</v>
      </c>
      <c r="J2" s="14">
        <f>[1]Útreikningur!AC9</f>
        <v>10517.482316</v>
      </c>
      <c r="K2" s="14">
        <f>[1]Útreikningur!AE9</f>
        <v>8742.3660319999999</v>
      </c>
      <c r="L2" s="12">
        <f>AVERAGE(H2:K2)</f>
        <v>10105.92438</v>
      </c>
      <c r="M2" s="13">
        <f>MAX(G2:K2)</f>
        <v>12817.748164000001</v>
      </c>
      <c r="N2" s="13">
        <f>MIN(G2:K2)</f>
        <v>6908</v>
      </c>
      <c r="O2" s="42"/>
      <c r="P2" s="13"/>
      <c r="Q2" s="13"/>
      <c r="R2" s="13"/>
    </row>
    <row r="3" spans="1:18" s="17" customFormat="1">
      <c r="A3" s="7">
        <f>[1]Útreikningur!A10</f>
        <v>11555</v>
      </c>
      <c r="B3" s="8" t="str">
        <f>[1]Útreikningur!B10</f>
        <v>Concerta</v>
      </c>
      <c r="C3" s="8" t="str">
        <f>[1]Útreikningur!C10</f>
        <v>forðatfl</v>
      </c>
      <c r="D3" s="8" t="str">
        <f>CONCATENATE([1]Útreikningur!D10," ",[1]Útreikningur!E10)</f>
        <v>36 mg</v>
      </c>
      <c r="E3" s="8" t="str">
        <f>CONCATENATE([1]Útreikningur!F10," ",[1]Útreikningur!G10)</f>
        <v>30 stk</v>
      </c>
      <c r="F3" s="8" t="str">
        <f>[1]Útreikningur!H10</f>
        <v>N06BA04</v>
      </c>
      <c r="G3" s="41">
        <f>[1]Útreikningur!K10</f>
        <v>6146</v>
      </c>
      <c r="H3" s="14">
        <f>[1]Útreikningur!AB10</f>
        <v>9756.5644060000013</v>
      </c>
      <c r="I3" s="14">
        <f>[1]Útreikningur!AD10</f>
        <v>6601.0353919999998</v>
      </c>
      <c r="J3" s="14">
        <f>[1]Útreikningur!AC10</f>
        <v>8598.1946879999996</v>
      </c>
      <c r="K3" s="14">
        <f>[1]Útreikningur!AE10</f>
        <v>6796.703559999999</v>
      </c>
      <c r="L3" s="12">
        <f>AVERAGE(H3:K3)</f>
        <v>7938.1245114999992</v>
      </c>
      <c r="M3" s="13">
        <f>MAX(G3:K3)</f>
        <v>9756.5644060000013</v>
      </c>
      <c r="N3" s="13">
        <f>MIN(G3:K3)</f>
        <v>6146</v>
      </c>
      <c r="O3" s="42"/>
      <c r="P3" s="16"/>
      <c r="Q3" s="16"/>
      <c r="R3" s="16"/>
    </row>
    <row r="4" spans="1:18">
      <c r="A4" s="7">
        <f>[1]Útreikningur!A11</f>
        <v>5241</v>
      </c>
      <c r="B4" s="8" t="str">
        <f>[1]Útreikningur!B11</f>
        <v>Symbicort Turbuhaler</v>
      </c>
      <c r="C4" s="8" t="str">
        <f>[1]Útreikningur!C11</f>
        <v>innönddu</v>
      </c>
      <c r="D4" s="8" t="str">
        <f>CONCATENATE([1]Útreikningur!D11," ",[1]Útreikningur!E11)</f>
        <v>164,5 mcg/sk</v>
      </c>
      <c r="E4" s="8" t="str">
        <f>CONCATENATE([1]Útreikningur!F11," ",[1]Útreikningur!G11)</f>
        <v>360 skammtar</v>
      </c>
      <c r="F4" s="8" t="str">
        <f>[1]Útreikningur!H11</f>
        <v>R03AK07</v>
      </c>
      <c r="G4" s="41">
        <f>[1]Útreikningur!K11</f>
        <v>23396</v>
      </c>
      <c r="H4" s="14">
        <f>[1]Útreikningur!AB11</f>
        <v>28595.925968</v>
      </c>
      <c r="I4" s="14">
        <f>[1]Útreikningur!AD11</f>
        <v>19487.266287999999</v>
      </c>
      <c r="J4" s="14">
        <f>[1]Útreikningur!AC11</f>
        <v>19629.83755</v>
      </c>
      <c r="K4" s="14"/>
      <c r="L4" s="12">
        <f>AVERAGE(H4:K4)</f>
        <v>22571.009935333332</v>
      </c>
      <c r="M4" s="13">
        <f>MAX(G4:K4)</f>
        <v>28595.925968</v>
      </c>
      <c r="N4" s="13">
        <f>MIN(G4:K4)</f>
        <v>19487.266287999999</v>
      </c>
      <c r="O4" s="42"/>
      <c r="P4" s="13"/>
      <c r="Q4" s="13"/>
      <c r="R4" s="13"/>
    </row>
    <row r="5" spans="1:18">
      <c r="A5" s="7">
        <f>[1]Útreikningur!A12</f>
        <v>373365</v>
      </c>
      <c r="B5" s="8" t="str">
        <f>[1]Útreikningur!B12</f>
        <v>Seretide Diskus</v>
      </c>
      <c r="C5" s="8" t="str">
        <f>[1]Útreikningur!C12</f>
        <v>innönddu</v>
      </c>
      <c r="D5" s="8" t="str">
        <f>CONCATENATE([1]Útreikningur!D12," ",[1]Útreikningur!E12)</f>
        <v>550 mcg/sk</v>
      </c>
      <c r="E5" s="8" t="str">
        <f>CONCATENATE([1]Útreikningur!F12," ",[1]Útreikningur!G12)</f>
        <v>60 skammtar</v>
      </c>
      <c r="F5" s="8" t="str">
        <f>[1]Útreikningur!H12</f>
        <v>R03AK06</v>
      </c>
      <c r="G5" s="41">
        <f>[1]Útreikningur!K12</f>
        <v>8591</v>
      </c>
      <c r="H5" s="14">
        <f>[1]Útreikningur!AB12</f>
        <v>8002.2818000000007</v>
      </c>
      <c r="I5" s="14">
        <f>[1]Útreikningur!AD12</f>
        <v>6346.0252799999989</v>
      </c>
      <c r="J5" s="14">
        <f>[1]Útreikningur!AC12</f>
        <v>9918.4359860000022</v>
      </c>
      <c r="K5" s="14">
        <f>[1]Útreikningur!AE12</f>
        <v>6377.0206159999998</v>
      </c>
      <c r="L5" s="12">
        <f>AVERAGE(H5:K5)</f>
        <v>7660.9409205000011</v>
      </c>
      <c r="M5" s="13">
        <f>MAX(G5:K5)</f>
        <v>9918.4359860000022</v>
      </c>
      <c r="N5" s="13">
        <f>MIN(G5:K5)</f>
        <v>6346.0252799999989</v>
      </c>
      <c r="O5" s="42"/>
      <c r="P5" s="13"/>
      <c r="Q5" s="13"/>
      <c r="R5" s="13"/>
    </row>
    <row r="6" spans="1:18">
      <c r="A6" s="7">
        <f>[1]Útreikningur!A13</f>
        <v>373340</v>
      </c>
      <c r="B6" s="8" t="str">
        <f>[1]Útreikningur!B13</f>
        <v>Seretide Diskus</v>
      </c>
      <c r="C6" s="8" t="str">
        <f>[1]Útreikningur!C13</f>
        <v>innönddu</v>
      </c>
      <c r="D6" s="8" t="str">
        <f>CONCATENATE([1]Útreikningur!D13," ",[1]Útreikningur!E13)</f>
        <v>300 mcg/sk</v>
      </c>
      <c r="E6" s="8" t="str">
        <f>CONCATENATE([1]Útreikningur!F13," ",[1]Útreikningur!G13)</f>
        <v>60 skammtar</v>
      </c>
      <c r="F6" s="8" t="str">
        <f>[1]Útreikningur!H13</f>
        <v>R03AK06</v>
      </c>
      <c r="G6" s="41">
        <f>[1]Útreikningur!K13</f>
        <v>6552</v>
      </c>
      <c r="H6" s="14">
        <f>[1]Útreikningur!AB13</f>
        <v>6114.6969349999999</v>
      </c>
      <c r="I6" s="14">
        <f>[1]Útreikningur!AD13</f>
        <v>4893.4175359999999</v>
      </c>
      <c r="J6" s="14">
        <f>[1]Útreikningur!AC13</f>
        <v>7119.3773880000008</v>
      </c>
      <c r="K6" s="14">
        <f>[1]Útreikningur!AE13</f>
        <v>5324.7273519999999</v>
      </c>
      <c r="L6" s="12">
        <f>AVERAGE(H6:K6)</f>
        <v>5863.0548027500008</v>
      </c>
      <c r="M6" s="13">
        <f>MAX(G6:K6)</f>
        <v>7119.3773880000008</v>
      </c>
      <c r="N6" s="13">
        <f>MIN(G6:K6)</f>
        <v>4893.4175359999999</v>
      </c>
      <c r="O6" s="42"/>
      <c r="P6" s="13"/>
      <c r="Q6" s="13"/>
      <c r="R6" s="13"/>
    </row>
    <row r="7" spans="1:18">
      <c r="A7" s="7">
        <f>[1]Útreikningur!A14</f>
        <v>81996</v>
      </c>
      <c r="B7" s="8" t="str">
        <f>[1]Útreikningur!B14</f>
        <v>Lantus [SoloStar]</v>
      </c>
      <c r="C7" s="8" t="str">
        <f>[1]Útreikningur!C14</f>
        <v>stl</v>
      </c>
      <c r="D7" s="8" t="str">
        <f>CONCATENATE([1]Útreikningur!D14," ",[1]Útreikningur!E14)</f>
        <v>100 ein/ml</v>
      </c>
      <c r="E7" s="8" t="str">
        <f>CONCATENATE([1]Útreikningur!F14," ",[1]Útreikningur!G14)</f>
        <v>3 ml</v>
      </c>
      <c r="F7" s="8" t="str">
        <f>[1]Útreikningur!H14</f>
        <v>A10AE04</v>
      </c>
      <c r="G7" s="41">
        <f>[1]Útreikningur!K14</f>
        <v>7295</v>
      </c>
      <c r="H7" s="14">
        <f>[1]Útreikningur!AB14</f>
        <v>7805.3344500000003</v>
      </c>
      <c r="I7" s="14">
        <f>[1]Útreikningur!AD14</f>
        <v>7433.8370399999994</v>
      </c>
      <c r="J7" s="14">
        <f>[1]Útreikningur!AC14</f>
        <v>8113.1091940000006</v>
      </c>
      <c r="K7" s="14">
        <f>[1]Útreikningur!AE14</f>
        <v>7316.6783839999998</v>
      </c>
      <c r="L7" s="12">
        <f>AVERAGE(H7:K7)</f>
        <v>7667.239767</v>
      </c>
      <c r="M7" s="13">
        <f>MAX(G7:K7)</f>
        <v>8113.1091940000006</v>
      </c>
      <c r="N7" s="13">
        <f>MIN(G7:K7)</f>
        <v>7295</v>
      </c>
      <c r="O7" s="42"/>
      <c r="P7" s="13"/>
      <c r="Q7" s="13"/>
      <c r="R7" s="13"/>
    </row>
    <row r="8" spans="1:18">
      <c r="A8" s="7">
        <f>[1]Útreikningur!A15</f>
        <v>16315</v>
      </c>
      <c r="B8" s="8" t="str">
        <f>[1]Útreikningur!B15</f>
        <v>Lyrica</v>
      </c>
      <c r="C8" s="8" t="str">
        <f>[1]Útreikningur!C15</f>
        <v>hylki</v>
      </c>
      <c r="D8" s="8" t="str">
        <f>CONCATENATE([1]Útreikningur!D15," ",[1]Útreikningur!E15)</f>
        <v>150 mg</v>
      </c>
      <c r="E8" s="8" t="str">
        <f>CONCATENATE([1]Útreikningur!F15," ",[1]Útreikningur!G15)</f>
        <v>56 stk</v>
      </c>
      <c r="F8" s="8" t="str">
        <f>[1]Útreikningur!H15</f>
        <v>N03AX16</v>
      </c>
      <c r="G8" s="41">
        <f>[1]Útreikningur!K15</f>
        <v>10471</v>
      </c>
      <c r="H8" s="14">
        <f>[1]Útreikningur!AB15</f>
        <v>11120.062007</v>
      </c>
      <c r="I8" s="14">
        <f>[1]Útreikningur!AD15</f>
        <v>9127.7544959999996</v>
      </c>
      <c r="J8" s="14">
        <f>[1]Útreikningur!AC15</f>
        <v>9800.7989940000007</v>
      </c>
      <c r="K8" s="14">
        <f>[1]Útreikningur!AE15</f>
        <v>9128.1040319999993</v>
      </c>
      <c r="L8" s="12">
        <f>AVERAGE(H8:K8)</f>
        <v>9794.1798822500004</v>
      </c>
      <c r="M8" s="13">
        <f>MAX(G8:K8)</f>
        <v>11120.062007</v>
      </c>
      <c r="N8" s="13">
        <f>MIN(G8:K8)</f>
        <v>9127.7544959999996</v>
      </c>
      <c r="O8" s="42"/>
      <c r="P8" s="13"/>
      <c r="Q8" s="13"/>
      <c r="R8" s="13"/>
    </row>
    <row r="9" spans="1:18">
      <c r="A9" s="7">
        <f>[1]Útreikningur!A16</f>
        <v>16635</v>
      </c>
      <c r="B9" s="8" t="str">
        <f>[1]Útreikningur!B16</f>
        <v>Abilify</v>
      </c>
      <c r="C9" s="8" t="str">
        <f>[1]Útreikningur!C16</f>
        <v>töflur</v>
      </c>
      <c r="D9" s="8" t="str">
        <f>CONCATENATE([1]Útreikningur!D16," ",[1]Útreikningur!E16)</f>
        <v>5 mg</v>
      </c>
      <c r="E9" s="8" t="str">
        <f>CONCATENATE([1]Útreikningur!F16," ",[1]Útreikningur!G16)</f>
        <v>56 stk</v>
      </c>
      <c r="F9" s="8" t="str">
        <f>[1]Útreikningur!H16</f>
        <v>N05AX12</v>
      </c>
      <c r="G9" s="41">
        <f>[1]Útreikningur!K16</f>
        <v>33285</v>
      </c>
      <c r="H9" s="14">
        <f>[1]Útreikningur!AB16</f>
        <v>40156.528100000003</v>
      </c>
      <c r="I9" s="14">
        <f>[1]Útreikningur!AD16</f>
        <v>29840.932575999996</v>
      </c>
      <c r="J9" s="14">
        <f>[1]Útreikningur!AC16</f>
        <v>40237.198400000001</v>
      </c>
      <c r="K9" s="14">
        <f>[1]Útreikningur!AE16</f>
        <v>33059.057804268778</v>
      </c>
      <c r="L9" s="12">
        <f>AVERAGE(H9:K9)</f>
        <v>35823.429220067199</v>
      </c>
      <c r="M9" s="13">
        <f>MAX(G9:K9)</f>
        <v>40237.198400000001</v>
      </c>
      <c r="N9" s="13">
        <f>MIN(G9:K9)</f>
        <v>29840.932575999996</v>
      </c>
      <c r="O9" s="42"/>
      <c r="P9" s="13"/>
      <c r="Q9" s="13"/>
      <c r="R9" s="13"/>
    </row>
    <row r="10" spans="1:18">
      <c r="A10" s="7">
        <f>[1]Útreikningur!A17</f>
        <v>13079</v>
      </c>
      <c r="B10" s="8" t="str">
        <f>[1]Útreikningur!B17</f>
        <v>Ritalin Uno</v>
      </c>
      <c r="C10" s="8" t="str">
        <f>[1]Útreikningur!C17</f>
        <v>hylki</v>
      </c>
      <c r="D10" s="8" t="str">
        <f>CONCATENATE([1]Útreikningur!D17," ",[1]Útreikningur!E17)</f>
        <v>40 mg</v>
      </c>
      <c r="E10" s="8" t="str">
        <f>CONCATENATE([1]Útreikningur!F17," ",[1]Útreikningur!G17)</f>
        <v>30 stk</v>
      </c>
      <c r="F10" s="8" t="str">
        <f>[1]Útreikningur!H17</f>
        <v>N06BA04</v>
      </c>
      <c r="G10" s="41">
        <f>[1]Útreikningur!K17</f>
        <v>9223</v>
      </c>
      <c r="H10" s="14">
        <f>[1]Útreikningur!AB17</f>
        <v>14460.496376000001</v>
      </c>
      <c r="I10" s="14">
        <f>[1]Útreikningur!AD17</f>
        <v>5946.8869599999998</v>
      </c>
      <c r="J10" s="14">
        <f>[1]Útreikningur!AC17</f>
        <v>8886.1045420000009</v>
      </c>
      <c r="K10" s="14">
        <f>[1]Útreikningur!AE17</f>
        <v>6332.2750079999996</v>
      </c>
      <c r="L10" s="12">
        <f>AVERAGE(H10:K10)</f>
        <v>8906.4407214999992</v>
      </c>
      <c r="M10" s="13">
        <f>MAX(G10:K10)</f>
        <v>14460.496376000001</v>
      </c>
      <c r="N10" s="13">
        <f>MIN(G10:K10)</f>
        <v>5946.8869599999998</v>
      </c>
      <c r="O10" s="42"/>
      <c r="P10" s="13"/>
      <c r="Q10" s="13"/>
      <c r="R10" s="13"/>
    </row>
    <row r="11" spans="1:18">
      <c r="A11" s="7">
        <f>[1]Útreikningur!A18</f>
        <v>11489</v>
      </c>
      <c r="B11" s="8" t="str">
        <f>[1]Útreikningur!B18</f>
        <v>Concerta</v>
      </c>
      <c r="C11" s="8" t="str">
        <f>[1]Útreikningur!C18</f>
        <v>forðatfl</v>
      </c>
      <c r="D11" s="8" t="str">
        <f>CONCATENATE([1]Útreikningur!D18," ",[1]Útreikningur!E18)</f>
        <v>18 mg</v>
      </c>
      <c r="E11" s="8" t="str">
        <f>CONCATENATE([1]Útreikningur!F18," ",[1]Útreikningur!G18)</f>
        <v>30 stk</v>
      </c>
      <c r="F11" s="8" t="str">
        <f>[1]Útreikningur!H18</f>
        <v>N06BA04</v>
      </c>
      <c r="G11" s="41">
        <f>[1]Útreikningur!K18</f>
        <v>6123</v>
      </c>
      <c r="H11" s="14">
        <f>[1]Útreikningur!AB18</f>
        <v>7767.6034840000002</v>
      </c>
      <c r="I11" s="14">
        <f>[1]Útreikningur!AD18</f>
        <v>5099.6542239999999</v>
      </c>
      <c r="J11" s="14">
        <f>[1]Útreikningur!AC18</f>
        <v>7268.7630000000008</v>
      </c>
      <c r="K11" s="14">
        <f>[1]Útreikningur!AE18</f>
        <v>5281.5246959999995</v>
      </c>
      <c r="L11" s="12">
        <f>AVERAGE(H11:K11)</f>
        <v>6354.386351000001</v>
      </c>
      <c r="M11" s="13">
        <f>MAX(G11:K11)</f>
        <v>7767.6034840000002</v>
      </c>
      <c r="N11" s="13">
        <f>MIN(G11:K11)</f>
        <v>5099.6542239999999</v>
      </c>
      <c r="O11" s="42"/>
      <c r="P11" s="13"/>
      <c r="Q11" s="13"/>
      <c r="R11" s="13"/>
    </row>
    <row r="12" spans="1:18">
      <c r="A12" s="7">
        <f>[1]Útreikningur!A19</f>
        <v>5588</v>
      </c>
      <c r="B12" s="8" t="str">
        <f>[1]Útreikningur!B19</f>
        <v>Spiriva</v>
      </c>
      <c r="C12" s="8" t="str">
        <f>[1]Útreikningur!C19</f>
        <v>innönddu</v>
      </c>
      <c r="D12" s="8" t="str">
        <f>CONCATENATE([1]Útreikningur!D19," ",[1]Útreikningur!E19)</f>
        <v>18 mcg/hylk</v>
      </c>
      <c r="E12" s="8" t="str">
        <f>CONCATENATE([1]Útreikningur!F19," ",[1]Útreikningur!G19)</f>
        <v>30 hylki</v>
      </c>
      <c r="F12" s="8" t="str">
        <f>[1]Útreikningur!H19</f>
        <v>R03BB04</v>
      </c>
      <c r="G12" s="41">
        <f>[1]Útreikningur!K19</f>
        <v>5884</v>
      </c>
      <c r="H12" s="14">
        <f>[1]Útreikningur!AB19</f>
        <v>6369.899238</v>
      </c>
      <c r="I12" s="14">
        <f>[1]Útreikningur!AD19</f>
        <v>5718.5469599999997</v>
      </c>
      <c r="J12" s="14">
        <f>[1]Útreikningur!AC19</f>
        <v>5982.1084000000001</v>
      </c>
      <c r="K12" s="14">
        <f>[1]Útreikningur!AE19</f>
        <v>5063.9684639999996</v>
      </c>
      <c r="L12" s="12">
        <f>AVERAGE(H12:K12)</f>
        <v>5783.6307655000001</v>
      </c>
      <c r="M12" s="13">
        <f>MAX(G12:K12)</f>
        <v>6369.899238</v>
      </c>
      <c r="N12" s="13">
        <f>MIN(G12:K12)</f>
        <v>5063.9684639999996</v>
      </c>
      <c r="O12" s="42"/>
      <c r="P12" s="13"/>
      <c r="Q12" s="13"/>
      <c r="R12" s="13"/>
    </row>
    <row r="13" spans="1:18" s="17" customFormat="1">
      <c r="A13" s="7">
        <f>[1]Útreikningur!A20</f>
        <v>528374</v>
      </c>
      <c r="B13" s="8" t="str">
        <f>[1]Útreikningur!B20</f>
        <v>Nebido</v>
      </c>
      <c r="C13" s="8" t="str">
        <f>[1]Útreikningur!C20</f>
        <v>stl</v>
      </c>
      <c r="D13" s="8" t="str">
        <f>CONCATENATE([1]Útreikningur!D20," ",[1]Útreikningur!E20)</f>
        <v>250 mg/ml</v>
      </c>
      <c r="E13" s="8" t="str">
        <f>CONCATENATE([1]Útreikningur!F20," ",[1]Útreikningur!G20)</f>
        <v>4 ml</v>
      </c>
      <c r="F13" s="8" t="str">
        <f>[1]Útreikningur!H20</f>
        <v>G03BA03</v>
      </c>
      <c r="G13" s="41">
        <f>[1]Útreikningur!K20</f>
        <v>16486</v>
      </c>
      <c r="H13" s="14">
        <f>[1]Útreikningur!AB20</f>
        <v>16647.233899999999</v>
      </c>
      <c r="I13" s="14">
        <f>[1]Útreikningur!AD20</f>
        <v>14858.723151999999</v>
      </c>
      <c r="J13" s="14">
        <f>[1]Útreikningur!AC20</f>
        <v>17486.805700000001</v>
      </c>
      <c r="K13" s="14">
        <f>[1]Útreikningur!AE20</f>
        <v>14704.332559999999</v>
      </c>
      <c r="L13" s="12">
        <f>AVERAGE(H13:K13)</f>
        <v>15924.273827999998</v>
      </c>
      <c r="M13" s="13">
        <f>MAX(G13:K13)</f>
        <v>17486.805700000001</v>
      </c>
      <c r="N13" s="13">
        <f>MIN(G13:K13)</f>
        <v>14704.332559999999</v>
      </c>
      <c r="O13" s="42"/>
      <c r="P13" s="16"/>
      <c r="Q13" s="16"/>
      <c r="R13" s="16"/>
    </row>
    <row r="14" spans="1:18" s="17" customFormat="1">
      <c r="A14" s="7">
        <f>[1]Útreikningur!A21</f>
        <v>16294</v>
      </c>
      <c r="B14" s="8" t="str">
        <f>[1]Útreikningur!B21</f>
        <v>Lyrica</v>
      </c>
      <c r="C14" s="8" t="str">
        <f>[1]Útreikningur!C21</f>
        <v>hylki</v>
      </c>
      <c r="D14" s="8" t="str">
        <f>CONCATENATE([1]Útreikningur!D21," ",[1]Útreikningur!E21)</f>
        <v>75 mg</v>
      </c>
      <c r="E14" s="8" t="str">
        <f>CONCATENATE([1]Útreikningur!F21," ",[1]Útreikningur!G21)</f>
        <v>56 stk</v>
      </c>
      <c r="F14" s="8" t="str">
        <f>[1]Útreikningur!H21</f>
        <v>N03AX16</v>
      </c>
      <c r="G14" s="41">
        <f>[1]Útreikningur!K21</f>
        <v>6907</v>
      </c>
      <c r="H14" s="14">
        <f>[1]Útreikningur!AB21</f>
        <v>7386.7695030000004</v>
      </c>
      <c r="I14" s="14">
        <f>[1]Útreikningur!AD21</f>
        <v>6082.6122560000003</v>
      </c>
      <c r="J14" s="14">
        <f>[1]Útreikningur!AC21</f>
        <v>6482.2327140000007</v>
      </c>
      <c r="K14" s="14">
        <f>[1]Útreikningur!AE21</f>
        <v>5957.3376719999997</v>
      </c>
      <c r="L14" s="12">
        <f>AVERAGE(H14:K14)</f>
        <v>6477.2380362500007</v>
      </c>
      <c r="M14" s="13">
        <f>MAX(G14:K14)</f>
        <v>7386.7695030000004</v>
      </c>
      <c r="N14" s="13">
        <f>MIN(G14:K14)</f>
        <v>5957.3376719999997</v>
      </c>
      <c r="O14" s="42"/>
      <c r="P14" s="16"/>
      <c r="Q14" s="16"/>
      <c r="R14" s="16"/>
    </row>
    <row r="15" spans="1:18">
      <c r="A15" s="7">
        <f>[1]Útreikningur!A22</f>
        <v>3112</v>
      </c>
      <c r="B15" s="8" t="str">
        <f>[1]Útreikningur!B22</f>
        <v>Keppra</v>
      </c>
      <c r="C15" s="8" t="str">
        <f>[1]Útreikningur!C22</f>
        <v>filmhtfl</v>
      </c>
      <c r="D15" s="8" t="str">
        <f>CONCATENATE([1]Útreikningur!D22," ",[1]Útreikningur!E22)</f>
        <v>500 mg</v>
      </c>
      <c r="E15" s="8" t="str">
        <f>CONCATENATE([1]Útreikningur!F22," ",[1]Útreikningur!G22)</f>
        <v>100 stk</v>
      </c>
      <c r="F15" s="8" t="str">
        <f>[1]Útreikningur!H22</f>
        <v>N03AX14</v>
      </c>
      <c r="G15" s="41">
        <f>[1]Útreikningur!K22</f>
        <v>17084</v>
      </c>
      <c r="H15" s="14">
        <f>[1]Útreikningur!AB22</f>
        <v>20432.976592999999</v>
      </c>
      <c r="I15" s="14">
        <f>[1]Útreikningur!AD22</f>
        <v>8074.2850719999997</v>
      </c>
      <c r="J15" s="14">
        <f>[1]Útreikningur!AC22</f>
        <v>11076.425126</v>
      </c>
      <c r="K15" s="14">
        <f>[1]Útreikningur!AE22</f>
        <v>9668.1372319999991</v>
      </c>
      <c r="L15" s="12">
        <f>AVERAGE(H15:K15)</f>
        <v>12312.95600575</v>
      </c>
      <c r="M15" s="13">
        <f>MAX(G15:K15)</f>
        <v>20432.976592999999</v>
      </c>
      <c r="N15" s="13">
        <f>MIN(G15:K15)</f>
        <v>8074.2850719999997</v>
      </c>
      <c r="O15" s="42"/>
      <c r="P15" s="13"/>
      <c r="Q15" s="13"/>
      <c r="R15" s="13"/>
    </row>
    <row r="16" spans="1:18" s="17" customFormat="1">
      <c r="A16" s="7">
        <f>[1]Útreikningur!A23</f>
        <v>6102</v>
      </c>
      <c r="B16" s="8" t="str">
        <f>[1]Útreikningur!B23</f>
        <v>NovoRapid FlexPen</v>
      </c>
      <c r="C16" s="8" t="str">
        <f>[1]Útreikningur!C23</f>
        <v>stl</v>
      </c>
      <c r="D16" s="8" t="str">
        <f>CONCATENATE([1]Útreikningur!D23," ",[1]Útreikningur!E23)</f>
        <v>100 ein/ml</v>
      </c>
      <c r="E16" s="8" t="str">
        <f>CONCATENATE([1]Útreikningur!F23," ",[1]Útreikningur!G23)</f>
        <v>3 ml</v>
      </c>
      <c r="F16" s="8" t="str">
        <f>[1]Útreikningur!H23</f>
        <v>A10AB05</v>
      </c>
      <c r="G16" s="41">
        <f>[1]Útreikningur!K23</f>
        <v>5413</v>
      </c>
      <c r="H16" s="14">
        <f>[1]Útreikningur!AB23</f>
        <v>6999.5088190000006</v>
      </c>
      <c r="I16" s="14">
        <f>[1]Útreikningur!AD23</f>
        <v>4895.6095999999998</v>
      </c>
      <c r="J16" s="14">
        <f>[1]Útreikningur!AC23</f>
        <v>4654.1805939999995</v>
      </c>
      <c r="K16" s="14">
        <f>[1]Útreikningur!AE23</f>
        <v>4803.2095759999993</v>
      </c>
      <c r="L16" s="12">
        <f>AVERAGE(H16:K16)</f>
        <v>5338.1271472499993</v>
      </c>
      <c r="M16" s="13">
        <f>MAX(G16:K16)</f>
        <v>6999.5088190000006</v>
      </c>
      <c r="N16" s="13">
        <f>MIN(G16:K16)</f>
        <v>4654.1805939999995</v>
      </c>
      <c r="O16" s="42"/>
      <c r="P16" s="16"/>
      <c r="Q16" s="16"/>
      <c r="R16" s="16"/>
    </row>
    <row r="17" spans="1:18">
      <c r="A17" s="7">
        <f>[1]Útreikningur!A24</f>
        <v>132663</v>
      </c>
      <c r="B17" s="8" t="str">
        <f>[1]Útreikningur!B24</f>
        <v>Concerta</v>
      </c>
      <c r="C17" s="8" t="str">
        <f>[1]Útreikningur!C24</f>
        <v>forðatfl</v>
      </c>
      <c r="D17" s="8" t="str">
        <f>CONCATENATE([1]Útreikningur!D24," ",[1]Útreikningur!E24)</f>
        <v>27 mg</v>
      </c>
      <c r="E17" s="8" t="str">
        <f>CONCATENATE([1]Útreikningur!F24," ",[1]Útreikningur!G24)</f>
        <v>30 stk</v>
      </c>
      <c r="F17" s="8" t="str">
        <f>[1]Útreikningur!H24</f>
        <v>N06BA04</v>
      </c>
      <c r="G17" s="41">
        <f>[1]Útreikningur!K24</f>
        <v>6482</v>
      </c>
      <c r="H17" s="14"/>
      <c r="I17" s="14">
        <f>[1]Útreikningur!AD24</f>
        <v>5689.684784</v>
      </c>
      <c r="J17" s="14">
        <f>[1]Útreikningur!AC24</f>
        <v>8309.4493440000006</v>
      </c>
      <c r="K17" s="14">
        <f>[1]Útreikningur!AE24</f>
        <v>6282.9005439999992</v>
      </c>
      <c r="L17" s="12">
        <f>AVERAGE(H17:K17)</f>
        <v>6760.6782240000002</v>
      </c>
      <c r="M17" s="13">
        <f>MAX(G17:K17)</f>
        <v>8309.4493440000006</v>
      </c>
      <c r="N17" s="13">
        <f>MIN(G17:K17)</f>
        <v>5689.684784</v>
      </c>
      <c r="O17" s="42"/>
      <c r="P17" s="13"/>
      <c r="Q17" s="13"/>
      <c r="R17" s="13"/>
    </row>
    <row r="18" spans="1:18">
      <c r="A18" s="7">
        <f>[1]Útreikningur!A27</f>
        <v>389637</v>
      </c>
      <c r="B18" s="8" t="str">
        <f>[1]Útreikningur!B27</f>
        <v>Gonal-f</v>
      </c>
      <c r="C18" s="8" t="str">
        <f>[1]Útreikningur!C27</f>
        <v>stl</v>
      </c>
      <c r="D18" s="8" t="str">
        <f>CONCATENATE([1]Útreikningur!D27," ",[1]Útreikningur!E27)</f>
        <v>900 ae/penna</v>
      </c>
      <c r="E18" s="8" t="str">
        <f>CONCATENATE([1]Útreikningur!F27," ",[1]Útreikningur!G27)</f>
        <v>1,5 ml</v>
      </c>
      <c r="F18" s="8" t="str">
        <f>[1]Útreikningur!H27</f>
        <v>G03GA05</v>
      </c>
      <c r="G18" s="41">
        <f>[1]Útreikningur!K27</f>
        <v>46481</v>
      </c>
      <c r="H18" s="14">
        <f>[1]Útreikningur!AB27</f>
        <v>53665.043180000001</v>
      </c>
      <c r="I18" s="14">
        <f>[1]Útreikningur!AD27</f>
        <v>44577.082816000002</v>
      </c>
      <c r="J18" s="14">
        <f>[1]Útreikningur!AC27</f>
        <v>42841.922024000007</v>
      </c>
      <c r="K18" s="14">
        <f>[1]Útreikningur!AE27</f>
        <v>46908.826703999992</v>
      </c>
      <c r="L18" s="12">
        <f>AVERAGE(H18:K18)</f>
        <v>46998.218680999998</v>
      </c>
      <c r="M18" s="13">
        <f>MAX(G18:K18)</f>
        <v>53665.043180000001</v>
      </c>
      <c r="N18" s="13">
        <f>MIN(G18:K18)</f>
        <v>42841.922024000007</v>
      </c>
      <c r="O18" s="42"/>
      <c r="P18" s="13"/>
      <c r="Q18" s="13"/>
      <c r="R18" s="13"/>
    </row>
    <row r="19" spans="1:18">
      <c r="A19" s="7">
        <f>[1]Útreikningur!A28</f>
        <v>16323</v>
      </c>
      <c r="B19" s="8" t="str">
        <f>[1]Útreikningur!B28</f>
        <v>Lyrica</v>
      </c>
      <c r="C19" s="8" t="str">
        <f>[1]Útreikningur!C28</f>
        <v>hylki</v>
      </c>
      <c r="D19" s="8" t="str">
        <f>CONCATENATE([1]Útreikningur!D28," ",[1]Útreikningur!E28)</f>
        <v>300 mg</v>
      </c>
      <c r="E19" s="8" t="str">
        <f>CONCATENATE([1]Útreikningur!F28," ",[1]Útreikningur!G28)</f>
        <v>56 stk</v>
      </c>
      <c r="F19" s="8" t="str">
        <f>[1]Útreikningur!H28</f>
        <v>N03AX16</v>
      </c>
      <c r="G19" s="41">
        <f>[1]Útreikningur!K28</f>
        <v>15218</v>
      </c>
      <c r="H19" s="14">
        <f>[1]Útreikningur!AB28</f>
        <v>16732.646855999999</v>
      </c>
      <c r="I19" s="14">
        <f>[1]Útreikningur!AD28</f>
        <v>12589.936911999999</v>
      </c>
      <c r="J19" s="14">
        <f>[1]Útreikningur!AC28</f>
        <v>14735.370032000003</v>
      </c>
      <c r="K19" s="14">
        <f>[1]Útreikningur!AE28</f>
        <v>13499.287047999998</v>
      </c>
      <c r="L19" s="12">
        <f>AVERAGE(H19:K19)</f>
        <v>14389.310212</v>
      </c>
      <c r="M19" s="13">
        <f>MAX(G19:K19)</f>
        <v>16732.646855999999</v>
      </c>
      <c r="N19" s="13">
        <f>MIN(G19:K19)</f>
        <v>12589.936911999999</v>
      </c>
      <c r="O19" s="42"/>
      <c r="P19" s="13"/>
      <c r="Q19" s="13"/>
      <c r="R19" s="13"/>
    </row>
    <row r="20" spans="1:18">
      <c r="A20" s="7">
        <f>[1]Útreikningur!A29</f>
        <v>16727</v>
      </c>
      <c r="B20" s="8" t="str">
        <f>[1]Útreikningur!B29</f>
        <v>Ritalin Uno</v>
      </c>
      <c r="C20" s="8" t="str">
        <f>[1]Útreikningur!C29</f>
        <v>hylki</v>
      </c>
      <c r="D20" s="8" t="str">
        <f>CONCATENATE([1]Útreikningur!D29," ",[1]Útreikningur!E29)</f>
        <v>30 mg</v>
      </c>
      <c r="E20" s="8" t="str">
        <f>CONCATENATE([1]Útreikningur!F29," ",[1]Útreikningur!G29)</f>
        <v>30 stk</v>
      </c>
      <c r="F20" s="8" t="str">
        <f>[1]Útreikningur!H29</f>
        <v>N06BA04</v>
      </c>
      <c r="G20" s="41">
        <f>[1]Útreikningur!K29</f>
        <v>7280</v>
      </c>
      <c r="H20" s="14">
        <f>[1]Útreikningur!AB29</f>
        <v>11322.606808</v>
      </c>
      <c r="I20" s="14">
        <f>[1]Útreikningur!AD29</f>
        <v>4166.9309919999996</v>
      </c>
      <c r="J20" s="14">
        <f>[1]Útreikningur!AC29</f>
        <v>7339.2783560000007</v>
      </c>
      <c r="K20" s="14">
        <f>[1]Útreikningur!AE29</f>
        <v>5276.8958400000001</v>
      </c>
      <c r="L20" s="12">
        <f>AVERAGE(H20:K20)</f>
        <v>7026.4279990000005</v>
      </c>
      <c r="M20" s="13">
        <f>MAX(G20:K20)</f>
        <v>11322.606808</v>
      </c>
      <c r="N20" s="13">
        <f>MIN(G20:K20)</f>
        <v>4166.9309919999996</v>
      </c>
      <c r="O20" s="42"/>
      <c r="P20" s="13"/>
      <c r="Q20" s="13"/>
      <c r="R20" s="13"/>
    </row>
    <row r="21" spans="1:18">
      <c r="A21" s="7">
        <f>[1]Útreikningur!A30</f>
        <v>10446</v>
      </c>
      <c r="B21" s="8" t="str">
        <f>[1]Útreikningur!B30</f>
        <v>Asacol</v>
      </c>
      <c r="C21" s="8" t="str">
        <f>[1]Útreikningur!C30</f>
        <v>sh-tfl</v>
      </c>
      <c r="D21" s="8" t="str">
        <f>CONCATENATE([1]Útreikningur!D30," ",[1]Útreikningur!E30)</f>
        <v>800 mg</v>
      </c>
      <c r="E21" s="8" t="str">
        <f>CONCATENATE([1]Útreikningur!F30," ",[1]Útreikningur!G30)</f>
        <v>60 stk</v>
      </c>
      <c r="F21" s="8" t="str">
        <f>[1]Útreikningur!H30</f>
        <v>A07EC02</v>
      </c>
      <c r="G21" s="41">
        <f>[1]Útreikningur!K30</f>
        <v>6090</v>
      </c>
      <c r="H21" s="14">
        <f>[1]Útreikningur!AB30</f>
        <v>6433.958955000001</v>
      </c>
      <c r="I21" s="14">
        <f>[1]Útreikningur!AD30</f>
        <v>6382.9250240000001</v>
      </c>
      <c r="J21" s="14">
        <f>[1]Útreikningur!AC30</f>
        <v>5413.9752000000008</v>
      </c>
      <c r="K21" s="14"/>
      <c r="L21" s="12">
        <f>AVERAGE(H21:K21)</f>
        <v>6076.9530596666673</v>
      </c>
      <c r="M21" s="13">
        <f>MAX(G21:K21)</f>
        <v>6433.958955000001</v>
      </c>
      <c r="N21" s="13">
        <f>MIN(G21:K21)</f>
        <v>5413.9752000000008</v>
      </c>
      <c r="O21" s="42"/>
      <c r="P21" s="13"/>
      <c r="Q21" s="13"/>
      <c r="R21" s="13"/>
    </row>
    <row r="22" spans="1:18">
      <c r="A22" s="7">
        <f>[1]Útreikningur!A31</f>
        <v>525188</v>
      </c>
      <c r="B22" s="8" t="str">
        <f>[1]Útreikningur!B31</f>
        <v>Modiodal</v>
      </c>
      <c r="C22" s="8" t="str">
        <f>[1]Útreikningur!C31</f>
        <v>töflur</v>
      </c>
      <c r="D22" s="8" t="str">
        <f>CONCATENATE([1]Útreikningur!D31," ",[1]Útreikningur!E31)</f>
        <v>100 mg</v>
      </c>
      <c r="E22" s="8" t="str">
        <f>CONCATENATE([1]Útreikningur!F31," ",[1]Útreikningur!G31)</f>
        <v>30 stk</v>
      </c>
      <c r="F22" s="8" t="str">
        <f>[1]Útreikningur!H31</f>
        <v>N06BA07</v>
      </c>
      <c r="G22" s="41">
        <f>[1]Útreikningur!K31</f>
        <v>5833</v>
      </c>
      <c r="H22" s="14">
        <f>[1]Útreikningur!AB31</f>
        <v>7857.1627000000008</v>
      </c>
      <c r="I22" s="14">
        <f>[1]Útreikningur!AD31</f>
        <v>9701.7099199999993</v>
      </c>
      <c r="J22" s="14">
        <f>[1]Útreikningur!AC31</f>
        <v>8605.5470000000005</v>
      </c>
      <c r="K22" s="14"/>
      <c r="L22" s="12">
        <f>AVERAGE(H22:K22)</f>
        <v>8721.4732066666675</v>
      </c>
      <c r="M22" s="13">
        <f>MAX(G22:K22)</f>
        <v>9701.7099199999993</v>
      </c>
      <c r="N22" s="13">
        <f>MIN(G22:K22)</f>
        <v>5833</v>
      </c>
      <c r="O22" s="42"/>
      <c r="P22" s="13"/>
      <c r="Q22" s="13"/>
      <c r="R22" s="13"/>
    </row>
    <row r="23" spans="1:18">
      <c r="A23" s="7">
        <f>[1]Útreikningur!A32</f>
        <v>15343</v>
      </c>
      <c r="B23" s="8" t="str">
        <f>[1]Útreikningur!B32</f>
        <v>Levemir FlexPen</v>
      </c>
      <c r="C23" s="8" t="str">
        <f>[1]Útreikningur!C32</f>
        <v>stl</v>
      </c>
      <c r="D23" s="8" t="str">
        <f>CONCATENATE([1]Útreikningur!D32," ",[1]Útreikningur!E32)</f>
        <v>100 ae/ml</v>
      </c>
      <c r="E23" s="8" t="str">
        <f>CONCATENATE([1]Útreikningur!F32," ",[1]Útreikningur!G32)</f>
        <v>3 ml</v>
      </c>
      <c r="F23" s="8" t="str">
        <f>[1]Útreikningur!H32</f>
        <v>A10AE05</v>
      </c>
      <c r="G23" s="41">
        <f>[1]Útreikningur!K32</f>
        <v>8329</v>
      </c>
      <c r="H23" s="14">
        <f>[1]Útreikningur!AB32</f>
        <v>7922.4662950000002</v>
      </c>
      <c r="I23" s="14">
        <f>[1]Útreikningur!AD32</f>
        <v>7581.4360159999987</v>
      </c>
      <c r="J23" s="14">
        <f>[1]Útreikningur!AC32</f>
        <v>8105.2555880000009</v>
      </c>
      <c r="K23" s="14">
        <f>[1]Útreikningur!AE32</f>
        <v>7395.3689359999998</v>
      </c>
      <c r="L23" s="12">
        <f>AVERAGE(H23:K23)</f>
        <v>7751.1317087499992</v>
      </c>
      <c r="M23" s="13">
        <f>MAX(G23:K23)</f>
        <v>8329</v>
      </c>
      <c r="N23" s="13">
        <f>MIN(G23:K23)</f>
        <v>7395.3689359999998</v>
      </c>
      <c r="O23" s="42"/>
      <c r="P23" s="13"/>
      <c r="Q23" s="13"/>
      <c r="R23" s="13"/>
    </row>
    <row r="24" spans="1:18">
      <c r="A24" s="7">
        <f>[1]Útreikningur!A34</f>
        <v>76033</v>
      </c>
      <c r="B24" s="8" t="str">
        <f>[1]Útreikningur!B34</f>
        <v>Januvia</v>
      </c>
      <c r="C24" s="8" t="str">
        <f>[1]Útreikningur!C34</f>
        <v>filmhtfl</v>
      </c>
      <c r="D24" s="8" t="str">
        <f>CONCATENATE([1]Útreikningur!D34," ",[1]Útreikningur!E34)</f>
        <v>100 mg</v>
      </c>
      <c r="E24" s="8" t="str">
        <f>CONCATENATE([1]Útreikningur!F34," ",[1]Útreikningur!G34)</f>
        <v>98 stk</v>
      </c>
      <c r="F24" s="8" t="str">
        <f>[1]Útreikningur!H34</f>
        <v>A10BH01</v>
      </c>
      <c r="G24" s="41">
        <f>[1]Útreikningur!K34</f>
        <v>21607</v>
      </c>
      <c r="H24" s="14">
        <f>[1]Útreikningur!AB34</f>
        <v>21289.801222000002</v>
      </c>
      <c r="I24" s="14">
        <f>[1]Útreikningur!AD34</f>
        <v>19003.185487999999</v>
      </c>
      <c r="J24" s="14">
        <f>[1]Útreikningur!AC34</f>
        <v>18397.489800000003</v>
      </c>
      <c r="K24" s="14">
        <f>[1]Útreikningur!AE34</f>
        <v>18868.760008000001</v>
      </c>
      <c r="L24" s="12">
        <f>AVERAGE(H24:K24)</f>
        <v>19389.809129500001</v>
      </c>
      <c r="M24" s="13">
        <f>MAX(G24:K24)</f>
        <v>21607</v>
      </c>
      <c r="N24" s="13">
        <f>MIN(G24:K24)</f>
        <v>18397.489800000003</v>
      </c>
      <c r="O24" s="42"/>
      <c r="P24" s="13"/>
      <c r="Q24" s="13"/>
      <c r="R24" s="13"/>
    </row>
    <row r="25" spans="1:18">
      <c r="A25" s="7">
        <f>[1]Útreikningur!A35</f>
        <v>21975</v>
      </c>
      <c r="B25" s="8" t="str">
        <f>[1]Útreikningur!B35</f>
        <v>Cymbalta</v>
      </c>
      <c r="C25" s="8" t="str">
        <f>[1]Útreikningur!C35</f>
        <v>sh-hylki</v>
      </c>
      <c r="D25" s="8" t="str">
        <f>CONCATENATE([1]Útreikningur!D35," ",[1]Útreikningur!E35)</f>
        <v>60 mg</v>
      </c>
      <c r="E25" s="8" t="str">
        <f>CONCATENATE([1]Útreikningur!F35," ",[1]Útreikningur!G35)</f>
        <v>98 stk</v>
      </c>
      <c r="F25" s="8" t="str">
        <f>[1]Útreikningur!H35</f>
        <v>N06AX21</v>
      </c>
      <c r="G25" s="41">
        <f>[1]Útreikningur!K35</f>
        <v>18922</v>
      </c>
      <c r="H25" s="14">
        <f>[1]Útreikningur!AB35</f>
        <v>19851.878254000003</v>
      </c>
      <c r="I25" s="14">
        <f>[1]Útreikningur!AD35</f>
        <v>18011.093856</v>
      </c>
      <c r="J25" s="14">
        <f>[1]Útreikningur!AC35</f>
        <v>17770.872300000003</v>
      </c>
      <c r="K25" s="14">
        <f>[1]Útreikningur!AE35</f>
        <v>13834.500383418179</v>
      </c>
      <c r="L25" s="12">
        <f>AVERAGE(H25:K25)</f>
        <v>17367.086198354547</v>
      </c>
      <c r="M25" s="13">
        <f>MAX(G25:K25)</f>
        <v>19851.878254000003</v>
      </c>
      <c r="N25" s="13">
        <f>MIN(G25:K25)</f>
        <v>13834.500383418179</v>
      </c>
      <c r="O25" s="42"/>
      <c r="P25" s="13"/>
      <c r="Q25" s="13"/>
      <c r="R25" s="13"/>
    </row>
    <row r="26" spans="1:18">
      <c r="A26" s="7">
        <f>[1]Útreikningur!A36</f>
        <v>66278</v>
      </c>
      <c r="B26" s="8" t="str">
        <f>[1]Útreikningur!B36</f>
        <v>Spiriva Respimat</v>
      </c>
      <c r="C26" s="8" t="str">
        <f>[1]Útreikningur!C36</f>
        <v>innöndl</v>
      </c>
      <c r="D26" s="8" t="str">
        <f>CONCATENATE([1]Útreikningur!D36," ",[1]Útreikningur!E36)</f>
        <v>2,5 mcg/sk</v>
      </c>
      <c r="E26" s="8" t="str">
        <f>CONCATENATE([1]Útreikningur!F36," ",[1]Útreikningur!G36)</f>
        <v>60 skammtar</v>
      </c>
      <c r="F26" s="8" t="str">
        <f>[1]Útreikningur!H36</f>
        <v>R03BB04</v>
      </c>
      <c r="G26" s="41">
        <f>[1]Útreikningur!K36</f>
        <v>6184</v>
      </c>
      <c r="H26" s="14">
        <f>[1]Útreikningur!AB36</f>
        <v>6719.0143300000009</v>
      </c>
      <c r="I26" s="14">
        <f>[1]Útreikningur!AD36</f>
        <v>5827.7848159999994</v>
      </c>
      <c r="J26" s="14">
        <f>[1]Útreikningur!AC36</f>
        <v>6847.7415686274517</v>
      </c>
      <c r="K26" s="14">
        <f>[1]Útreikningur!AE36</f>
        <v>5323.1844000000001</v>
      </c>
      <c r="L26" s="12">
        <f>AVERAGE(H26:K26)</f>
        <v>6179.4312786568626</v>
      </c>
      <c r="M26" s="13">
        <f>MAX(G26:K26)</f>
        <v>6847.7415686274517</v>
      </c>
      <c r="N26" s="13">
        <f>MIN(G26:K26)</f>
        <v>5323.1844000000001</v>
      </c>
      <c r="O26" s="42"/>
      <c r="P26" s="13"/>
      <c r="Q26" s="13"/>
      <c r="R26" s="13"/>
    </row>
    <row r="27" spans="1:18">
      <c r="A27" s="7">
        <f>[1]Útreikningur!A37</f>
        <v>389944</v>
      </c>
      <c r="B27" s="8" t="str">
        <f>[1]Útreikningur!B37</f>
        <v>Advagraf</v>
      </c>
      <c r="C27" s="8" t="str">
        <f>[1]Útreikningur!C37</f>
        <v>forðahlk</v>
      </c>
      <c r="D27" s="8" t="str">
        <f>CONCATENATE([1]Útreikningur!D37," ",[1]Útreikningur!E37)</f>
        <v>1 mg</v>
      </c>
      <c r="E27" s="8" t="str">
        <f>CONCATENATE([1]Útreikningur!F37," ",[1]Útreikningur!G37)</f>
        <v>50 stk</v>
      </c>
      <c r="F27" s="8" t="str">
        <f>[1]Útreikningur!H37</f>
        <v>L04AD02</v>
      </c>
      <c r="G27" s="41">
        <f>[1]Útreikningur!K37</f>
        <v>17952</v>
      </c>
      <c r="H27" s="14">
        <f>[1]Útreikningur!AB37</f>
        <v>20658.118511000001</v>
      </c>
      <c r="I27" s="14">
        <f>[1]Útreikningur!AD37</f>
        <v>11873.679999999998</v>
      </c>
      <c r="J27" s="14">
        <f>[1]Útreikningur!AC37</f>
        <v>18180.2624</v>
      </c>
      <c r="K27" s="14">
        <f>[1]Útreikningur!AE37</f>
        <v>16059.044415999999</v>
      </c>
      <c r="L27" s="12">
        <f>AVERAGE(H27:K27)</f>
        <v>16692.776331749999</v>
      </c>
      <c r="M27" s="13">
        <f>MAX(G27:K27)</f>
        <v>20658.118511000001</v>
      </c>
      <c r="N27" s="13">
        <f>MIN(G27:K27)</f>
        <v>11873.679999999998</v>
      </c>
      <c r="O27" s="42"/>
      <c r="P27" s="13"/>
      <c r="Q27" s="13"/>
      <c r="R27" s="13"/>
    </row>
    <row r="28" spans="1:18">
      <c r="A28" s="7">
        <f>[1]Útreikningur!A38</f>
        <v>52838</v>
      </c>
      <c r="B28" s="8" t="str">
        <f>[1]Útreikningur!B38</f>
        <v>Victoza</v>
      </c>
      <c r="C28" s="8" t="str">
        <f>[1]Útreikningur!C38</f>
        <v>stl</v>
      </c>
      <c r="D28" s="8" t="str">
        <f>CONCATENATE([1]Útreikningur!D38," ",[1]Útreikningur!E38)</f>
        <v>6 mg/ml</v>
      </c>
      <c r="E28" s="8" t="str">
        <f>CONCATENATE([1]Útreikningur!F38," ",[1]Útreikningur!G38)</f>
        <v>3 ml</v>
      </c>
      <c r="F28" s="8" t="str">
        <f>[1]Útreikningur!H38</f>
        <v>A10BX07</v>
      </c>
      <c r="G28" s="41">
        <f>[1]Útreikningur!K38</f>
        <v>14664</v>
      </c>
      <c r="H28" s="14">
        <f>[1]Útreikningur!AB38</f>
        <v>15606.937266000003</v>
      </c>
      <c r="I28" s="14"/>
      <c r="J28" s="14">
        <f>[1]Útreikningur!AC38</f>
        <v>15874.310000000001</v>
      </c>
      <c r="K28" s="14">
        <f>[1]Útreikningur!AE38</f>
        <v>13931.313608</v>
      </c>
      <c r="L28" s="12">
        <f>AVERAGE(H28:K28)</f>
        <v>15137.520291333334</v>
      </c>
      <c r="M28" s="13">
        <f>MAX(G28:K28)</f>
        <v>15874.310000000001</v>
      </c>
      <c r="N28" s="13">
        <f>MIN(G28:K28)</f>
        <v>13931.313608</v>
      </c>
      <c r="O28" s="42"/>
      <c r="P28" s="13"/>
      <c r="Q28" s="13"/>
      <c r="R28" s="13"/>
    </row>
    <row r="29" spans="1:18">
      <c r="A29" s="7">
        <f>[1]Útreikningur!A39</f>
        <v>70042</v>
      </c>
      <c r="B29" s="8" t="str">
        <f>[1]Útreikningur!B39</f>
        <v>Risperdal Consta</v>
      </c>
      <c r="C29" s="8" t="str">
        <f>[1]Útreikningur!C39</f>
        <v>sts</v>
      </c>
      <c r="D29" s="8" t="str">
        <f>CONCATENATE([1]Útreikningur!D39," ",[1]Útreikningur!E39)</f>
        <v>50 mg</v>
      </c>
      <c r="E29" s="8" t="str">
        <f>CONCATENATE([1]Útreikningur!F39," ",[1]Útreikningur!G39)</f>
        <v>1 hgl</v>
      </c>
      <c r="F29" s="8" t="str">
        <f>[1]Útreikningur!H39</f>
        <v>N05AX08</v>
      </c>
      <c r="G29" s="41">
        <f>[1]Útreikningur!K39</f>
        <v>30074</v>
      </c>
      <c r="H29" s="14">
        <f>[1]Útreikningur!AB39</f>
        <v>35595.849413000004</v>
      </c>
      <c r="I29" s="14">
        <f>[1]Útreikningur!AD39</f>
        <v>24667.844208000002</v>
      </c>
      <c r="J29" s="14">
        <f>[1]Útreikningur!AC39</f>
        <v>35291.097600000001</v>
      </c>
      <c r="K29" s="14">
        <f>[1]Útreikningur!AE39</f>
        <v>26475.513368</v>
      </c>
      <c r="L29" s="12">
        <f>AVERAGE(H29:K29)</f>
        <v>30507.576147250002</v>
      </c>
      <c r="M29" s="13">
        <f>MAX(G29:K29)</f>
        <v>35595.849413000004</v>
      </c>
      <c r="N29" s="13">
        <f>MIN(G29:K29)</f>
        <v>24667.844208000002</v>
      </c>
      <c r="O29" s="42"/>
      <c r="P29" s="13"/>
      <c r="Q29" s="13"/>
      <c r="R29" s="13"/>
    </row>
    <row r="30" spans="1:18">
      <c r="A30" s="7">
        <f>[1]Útreikningur!A42</f>
        <v>418043</v>
      </c>
      <c r="B30" s="8" t="str">
        <f>[1]Útreikningur!B42</f>
        <v>Pradaxa</v>
      </c>
      <c r="C30" s="8" t="str">
        <f>[1]Útreikningur!C42</f>
        <v>hylki</v>
      </c>
      <c r="D30" s="8" t="str">
        <f>CONCATENATE([1]Útreikningur!D42," ",[1]Útreikningur!E42)</f>
        <v>150 mg</v>
      </c>
      <c r="E30" s="8" t="str">
        <f>CONCATENATE([1]Útreikningur!F42," ",[1]Útreikningur!G42)</f>
        <v>180 stk</v>
      </c>
      <c r="F30" s="8" t="str">
        <f>[1]Útreikningur!H42</f>
        <v>B01AE07</v>
      </c>
      <c r="G30" s="41">
        <f>[1]Útreikningur!K42</f>
        <v>33339</v>
      </c>
      <c r="H30" s="14">
        <f>[1]Útreikningur!AB42</f>
        <v>34297.448094000007</v>
      </c>
      <c r="I30" s="14">
        <f>[1]Útreikningur!AD42</f>
        <v>30184.721280000002</v>
      </c>
      <c r="J30" s="14">
        <f>[1]Útreikningur!AC42</f>
        <v>29927.251800000002</v>
      </c>
      <c r="K30" s="14"/>
      <c r="L30" s="12">
        <f>AVERAGE(H30:K30)</f>
        <v>31469.807058000002</v>
      </c>
      <c r="M30" s="13">
        <f>MAX(G30:K30)</f>
        <v>34297.448094000007</v>
      </c>
      <c r="N30" s="13">
        <f>MIN(G30:K30)</f>
        <v>29927.251800000002</v>
      </c>
      <c r="O30" s="42"/>
      <c r="P30" s="13"/>
      <c r="Q30" s="13"/>
      <c r="R30" s="13"/>
    </row>
    <row r="31" spans="1:18">
      <c r="A31" s="7">
        <f>[1]Útreikningur!A43</f>
        <v>114033</v>
      </c>
      <c r="B31" s="8" t="str">
        <f>[1]Útreikningur!B43</f>
        <v>Ventolin Diskus</v>
      </c>
      <c r="C31" s="8" t="str">
        <f>[1]Útreikningur!C43</f>
        <v>innönddu</v>
      </c>
      <c r="D31" s="8" t="str">
        <f>CONCATENATE([1]Útreikningur!D43," ",[1]Útreikningur!E43)</f>
        <v>200 mcg/sk</v>
      </c>
      <c r="E31" s="8" t="str">
        <f>CONCATENATE([1]Útreikningur!F43," ",[1]Útreikningur!G43)</f>
        <v>60 skammtar</v>
      </c>
      <c r="F31" s="8" t="str">
        <f>[1]Útreikningur!H43</f>
        <v>R03AC02</v>
      </c>
      <c r="G31" s="41">
        <f>[1]Útreikningur!K43</f>
        <v>732</v>
      </c>
      <c r="H31" s="14">
        <f>[1]Útreikningur!AB43</f>
        <v>704.86419999999998</v>
      </c>
      <c r="I31" s="14">
        <f>[1]Útreikningur!AD43</f>
        <v>554.40952000000004</v>
      </c>
      <c r="J31" s="14">
        <f>[1]Útreikningur!AC43</f>
        <v>835.65709800000002</v>
      </c>
      <c r="K31" s="14">
        <f>[1]Útreikningur!AE43</f>
        <v>760.6753359999999</v>
      </c>
      <c r="L31" s="12">
        <f>AVERAGE(H31:K31)</f>
        <v>713.90153850000002</v>
      </c>
      <c r="M31" s="13">
        <f>MAX(G31:K31)</f>
        <v>835.65709800000002</v>
      </c>
      <c r="N31" s="13">
        <f>MIN(G31:K31)</f>
        <v>554.40952000000004</v>
      </c>
      <c r="O31" s="42"/>
      <c r="P31" s="13"/>
      <c r="Q31" s="13"/>
      <c r="R31" s="13"/>
    </row>
    <row r="32" spans="1:18">
      <c r="A32" s="7">
        <f>[1]Útreikningur!A46</f>
        <v>14185</v>
      </c>
      <c r="B32" s="8" t="str">
        <f>[1]Útreikningur!B46</f>
        <v>Symbicort forte Turbuhaler</v>
      </c>
      <c r="C32" s="8" t="str">
        <f>[1]Útreikningur!C46</f>
        <v>innönddu</v>
      </c>
      <c r="D32" s="8" t="str">
        <f>CONCATENATE([1]Útreikningur!D46," ",[1]Útreikningur!E46)</f>
        <v>329 mcg/sk</v>
      </c>
      <c r="E32" s="8" t="str">
        <f>CONCATENATE([1]Útreikningur!F46," ",[1]Útreikningur!G46)</f>
        <v>180 skammtar</v>
      </c>
      <c r="F32" s="8" t="str">
        <f>[1]Útreikningur!H46</f>
        <v>R03AK07</v>
      </c>
      <c r="G32" s="41">
        <f>[1]Útreikningur!K46</f>
        <v>23087</v>
      </c>
      <c r="H32" s="14">
        <f>[1]Útreikningur!AB46</f>
        <v>23227.763146000001</v>
      </c>
      <c r="I32" s="14">
        <f>[1]Útreikningur!AD46</f>
        <v>19078.811696000001</v>
      </c>
      <c r="J32" s="14">
        <f>[1]Útreikningur!AC46</f>
        <v>19605.274144000003</v>
      </c>
      <c r="K32" s="14"/>
      <c r="L32" s="12">
        <f>AVERAGE(H32:K32)</f>
        <v>20637.282995333335</v>
      </c>
      <c r="M32" s="13">
        <f>MAX(G32:K32)</f>
        <v>23227.763146000001</v>
      </c>
      <c r="N32" s="13">
        <f>MIN(G32:K32)</f>
        <v>19078.811696000001</v>
      </c>
      <c r="O32" s="42"/>
      <c r="P32" s="13"/>
      <c r="Q32" s="13"/>
      <c r="R32" s="13"/>
    </row>
    <row r="33" spans="1:18">
      <c r="A33" s="7">
        <f>[1]Útreikningur!A47</f>
        <v>391268</v>
      </c>
      <c r="B33" s="8" t="str">
        <f>[1]Útreikningur!B47</f>
        <v>Celebra</v>
      </c>
      <c r="C33" s="8" t="str">
        <f>[1]Útreikningur!C47</f>
        <v>hylki</v>
      </c>
      <c r="D33" s="8" t="str">
        <f>CONCATENATE([1]Útreikningur!D47," ",[1]Útreikningur!E47)</f>
        <v>200 mg</v>
      </c>
      <c r="E33" s="8" t="str">
        <f>CONCATENATE([1]Útreikningur!F47," ",[1]Útreikningur!G47)</f>
        <v>100 stk</v>
      </c>
      <c r="F33" s="8" t="str">
        <f>[1]Útreikningur!H47</f>
        <v>M01AH01</v>
      </c>
      <c r="G33" s="41">
        <f>[1]Útreikningur!K47</f>
        <v>13129</v>
      </c>
      <c r="H33" s="14">
        <f>[1]Útreikningur!AB47</f>
        <v>18327.091139</v>
      </c>
      <c r="I33" s="14">
        <f>[1]Útreikningur!AD47</f>
        <v>11987.849999999999</v>
      </c>
      <c r="J33" s="14">
        <f>[1]Útreikningur!AC47</f>
        <v>12498.930400000001</v>
      </c>
      <c r="K33" s="14">
        <f>[1]Útreikningur!AE47</f>
        <v>11286.693880000001</v>
      </c>
      <c r="L33" s="12">
        <f>AVERAGE(H33:K33)</f>
        <v>13525.14135475</v>
      </c>
      <c r="M33" s="13">
        <f>MAX(G33:K33)</f>
        <v>18327.091139</v>
      </c>
      <c r="N33" s="13">
        <f>MIN(G33:K33)</f>
        <v>11286.693880000001</v>
      </c>
      <c r="O33" s="42"/>
      <c r="P33" s="13"/>
      <c r="Q33" s="13"/>
      <c r="R33" s="13"/>
    </row>
    <row r="34" spans="1:18">
      <c r="A34" s="7">
        <f>[1]Útreikningur!A48</f>
        <v>19882</v>
      </c>
      <c r="B34" s="8" t="str">
        <f>[1]Útreikningur!B48</f>
        <v>Strattera</v>
      </c>
      <c r="C34" s="8" t="str">
        <f>[1]Útreikningur!C48</f>
        <v>hylki</v>
      </c>
      <c r="D34" s="8" t="str">
        <f>CONCATENATE([1]Útreikningur!D48," ",[1]Útreikningur!E48)</f>
        <v>40 mg</v>
      </c>
      <c r="E34" s="8" t="str">
        <f>CONCATENATE([1]Útreikningur!F48," ",[1]Útreikningur!G48)</f>
        <v>28 stk</v>
      </c>
      <c r="F34" s="8" t="str">
        <f>[1]Útreikningur!H48</f>
        <v>N06BA09</v>
      </c>
      <c r="G34" s="41">
        <f>[1]Útreikningur!K48</f>
        <v>12375</v>
      </c>
      <c r="H34" s="14">
        <f>[1]Útreikningur!AB48</f>
        <v>14235.976397000002</v>
      </c>
      <c r="I34" s="14">
        <f>[1]Útreikningur!AD48</f>
        <v>11639.494495999999</v>
      </c>
      <c r="J34" s="14">
        <f>[1]Útreikningur!AC48</f>
        <v>12406.692304000002</v>
      </c>
      <c r="K34" s="14">
        <f>[1]Útreikningur!AE48</f>
        <v>11820.555272</v>
      </c>
      <c r="L34" s="12">
        <f>AVERAGE(H34:K34)</f>
        <v>12525.67961725</v>
      </c>
      <c r="M34" s="13">
        <f>MAX(G34:K34)</f>
        <v>14235.976397000002</v>
      </c>
      <c r="N34" s="13">
        <f>MIN(G34:K34)</f>
        <v>11639.494495999999</v>
      </c>
      <c r="O34" s="42"/>
      <c r="P34" s="13"/>
      <c r="Q34" s="13"/>
      <c r="R34" s="13"/>
    </row>
    <row r="35" spans="1:18">
      <c r="A35" s="7">
        <f>[1]Útreikningur!A49</f>
        <v>82685</v>
      </c>
      <c r="B35" s="8" t="str">
        <f>[1]Útreikningur!B49</f>
        <v>Flixotide Diskus</v>
      </c>
      <c r="C35" s="8" t="str">
        <f>[1]Útreikningur!C49</f>
        <v>innönddu</v>
      </c>
      <c r="D35" s="8" t="str">
        <f>CONCATENATE([1]Útreikningur!D49," ",[1]Útreikningur!E49)</f>
        <v>250 mcg/sk</v>
      </c>
      <c r="E35" s="8" t="str">
        <f>CONCATENATE([1]Útreikningur!F49," ",[1]Útreikningur!G49)</f>
        <v>60 skammtar</v>
      </c>
      <c r="F35" s="8" t="str">
        <f>[1]Útreikningur!H49</f>
        <v>R03BA05</v>
      </c>
      <c r="G35" s="41">
        <f>[1]Útreikningur!K49</f>
        <v>3074</v>
      </c>
      <c r="H35" s="14">
        <f>[1]Útreikningur!AB49</f>
        <v>3063.049575</v>
      </c>
      <c r="I35" s="14">
        <f>[1]Útreikningur!AD49</f>
        <v>2468.9947519999996</v>
      </c>
      <c r="J35" s="14">
        <f>[1]Útreikningur!AC49</f>
        <v>3477.8106740000003</v>
      </c>
      <c r="K35" s="14">
        <f>[1]Útreikningur!AE49</f>
        <v>2707.88076</v>
      </c>
      <c r="L35" s="12">
        <f>AVERAGE(H35:K35)</f>
        <v>2929.43394025</v>
      </c>
      <c r="M35" s="13">
        <f>MAX(G35:K35)</f>
        <v>3477.8106740000003</v>
      </c>
      <c r="N35" s="13">
        <f>MIN(G35:K35)</f>
        <v>2468.9947519999996</v>
      </c>
      <c r="O35" s="42"/>
      <c r="P35" s="13"/>
      <c r="Q35" s="13"/>
      <c r="R35" s="13"/>
    </row>
    <row r="36" spans="1:18">
      <c r="A36" s="7">
        <f>[1]Útreikningur!A50</f>
        <v>572422</v>
      </c>
      <c r="B36" s="8" t="str">
        <f>[1]Útreikningur!B50</f>
        <v>Advagraf</v>
      </c>
      <c r="C36" s="8" t="str">
        <f>[1]Útreikningur!C50</f>
        <v>forðahlk</v>
      </c>
      <c r="D36" s="8" t="str">
        <f>CONCATENATE([1]Útreikningur!D50," ",[1]Útreikningur!E50)</f>
        <v>5 mg</v>
      </c>
      <c r="E36" s="8" t="str">
        <f>CONCATENATE([1]Útreikningur!F50," ",[1]Útreikningur!G50)</f>
        <v>50 stk</v>
      </c>
      <c r="F36" s="8" t="str">
        <f>[1]Útreikningur!H50</f>
        <v>L04AD02</v>
      </c>
      <c r="G36" s="41">
        <f>[1]Útreikningur!K50</f>
        <v>81685</v>
      </c>
      <c r="H36" s="14">
        <f>[1]Útreikningur!AB50</f>
        <v>102564.99705500001</v>
      </c>
      <c r="I36" s="14">
        <f>[1]Útreikningur!AD50</f>
        <v>51038.008783999991</v>
      </c>
      <c r="J36" s="14">
        <f>[1]Útreikningur!AC50</f>
        <v>85981.946880000018</v>
      </c>
      <c r="K36" s="14">
        <f>[1]Útreikningur!AE50</f>
        <v>71187.176424000005</v>
      </c>
      <c r="L36" s="12">
        <f>AVERAGE(H36:K36)</f>
        <v>77693.03228575</v>
      </c>
      <c r="M36" s="13">
        <f>MAX(G36:K36)</f>
        <v>102564.99705500001</v>
      </c>
      <c r="N36" s="13">
        <f>MIN(G36:K36)</f>
        <v>51038.008783999991</v>
      </c>
      <c r="O36" s="42"/>
      <c r="P36" s="13"/>
      <c r="Q36" s="13"/>
      <c r="R36" s="13"/>
    </row>
    <row r="37" spans="1:18">
      <c r="A37" s="7">
        <f>[1]Útreikningur!A51</f>
        <v>115364</v>
      </c>
      <c r="B37" s="8" t="str">
        <f>[1]Útreikningur!B51</f>
        <v>Pradaxa</v>
      </c>
      <c r="C37" s="8" t="str">
        <f>[1]Útreikningur!C51</f>
        <v>hylki</v>
      </c>
      <c r="D37" s="8" t="str">
        <f>CONCATENATE([1]Útreikningur!D51," ",[1]Útreikningur!E51)</f>
        <v>110 mg</v>
      </c>
      <c r="E37" s="8" t="str">
        <f>CONCATENATE([1]Útreikningur!F51," ",[1]Útreikningur!G51)</f>
        <v>60 stk</v>
      </c>
      <c r="F37" s="8" t="str">
        <f>[1]Útreikningur!H51</f>
        <v>B01AE07</v>
      </c>
      <c r="G37" s="41">
        <f>[1]Útreikningur!K51</f>
        <v>11113</v>
      </c>
      <c r="H37" s="14">
        <f>[1]Útreikningur!AB51</f>
        <v>11066.36794</v>
      </c>
      <c r="I37" s="14">
        <f>[1]Útreikningur!AD51</f>
        <v>10061.573759999999</v>
      </c>
      <c r="J37" s="14">
        <f>[1]Útreikningur!AC51</f>
        <v>9975.7506000000012</v>
      </c>
      <c r="K37" s="14">
        <f>[1]Útreikningur!AE51</f>
        <v>9945.8685919999989</v>
      </c>
      <c r="L37" s="12">
        <f>AVERAGE(H37:K37)</f>
        <v>10262.390223</v>
      </c>
      <c r="M37" s="13">
        <f>MAX(G37:K37)</f>
        <v>11113</v>
      </c>
      <c r="N37" s="13">
        <f>MIN(G37:K37)</f>
        <v>9945.8685919999989</v>
      </c>
      <c r="O37" s="42"/>
      <c r="P37" s="13"/>
      <c r="Q37" s="13"/>
      <c r="R37" s="13"/>
    </row>
    <row r="38" spans="1:18" ht="12" customHeight="1">
      <c r="F38" s="43" t="s">
        <v>14</v>
      </c>
      <c r="G38" s="44">
        <v>4</v>
      </c>
      <c r="H38" s="44">
        <v>0</v>
      </c>
      <c r="I38" s="44">
        <v>18</v>
      </c>
      <c r="J38" s="44">
        <v>5</v>
      </c>
      <c r="K38" s="44">
        <v>9</v>
      </c>
      <c r="L38" s="23">
        <f>SUM(G38:K38)</f>
        <v>36</v>
      </c>
    </row>
    <row r="39" spans="1:18" ht="12" customHeight="1">
      <c r="F39" s="43" t="s">
        <v>15</v>
      </c>
      <c r="G39" s="45">
        <v>3</v>
      </c>
      <c r="H39" s="45">
        <v>22</v>
      </c>
      <c r="I39" s="45">
        <v>1</v>
      </c>
      <c r="J39" s="45">
        <v>10</v>
      </c>
      <c r="K39" s="45">
        <v>0</v>
      </c>
      <c r="L39" s="23">
        <f>SUM(G39:K39)</f>
        <v>36</v>
      </c>
    </row>
    <row r="40" spans="1:18">
      <c r="B40" s="17"/>
      <c r="C40" s="17"/>
      <c r="D40" s="17"/>
    </row>
    <row r="43" spans="1:18">
      <c r="B43" t="s">
        <v>40</v>
      </c>
    </row>
    <row r="44" spans="1:18">
      <c r="B44" s="15" t="s">
        <v>22</v>
      </c>
    </row>
    <row r="45" spans="1:18">
      <c r="B45" t="s">
        <v>20</v>
      </c>
      <c r="C45" t="s">
        <v>25</v>
      </c>
    </row>
    <row r="46" spans="1:18">
      <c r="B46" t="s">
        <v>23</v>
      </c>
      <c r="C46" t="s">
        <v>28</v>
      </c>
    </row>
    <row r="47" spans="1:18">
      <c r="B47" t="s">
        <v>26</v>
      </c>
      <c r="C47" t="s">
        <v>31</v>
      </c>
    </row>
    <row r="48" spans="1:18">
      <c r="B48" t="s">
        <v>29</v>
      </c>
      <c r="C48" t="s">
        <v>32</v>
      </c>
    </row>
    <row r="49" spans="2:12">
      <c r="B49" t="s">
        <v>33</v>
      </c>
    </row>
    <row r="57" spans="2:12">
      <c r="D57" s="47"/>
      <c r="E57" s="13"/>
      <c r="F57" s="13"/>
      <c r="G57" s="13"/>
      <c r="H57" s="13"/>
      <c r="I57" s="13"/>
      <c r="J57" s="13"/>
      <c r="K57" s="13"/>
      <c r="L57" s="13"/>
    </row>
    <row r="58" spans="2:12">
      <c r="E58" s="13"/>
      <c r="F58" s="13"/>
      <c r="G58" s="13"/>
      <c r="H58" s="13"/>
      <c r="I58" s="13"/>
      <c r="J58" s="13"/>
      <c r="K58" s="13"/>
      <c r="L58" s="13"/>
    </row>
    <row r="59" spans="2:12">
      <c r="E59" s="46"/>
      <c r="F59" s="46"/>
      <c r="G59" s="46"/>
      <c r="H59" s="46"/>
      <c r="I59" s="46"/>
      <c r="J59" s="46"/>
    </row>
    <row r="60" spans="2:12">
      <c r="I60" s="46"/>
    </row>
  </sheetData>
  <conditionalFormatting sqref="G2:K37">
    <cfRule type="cellIs" dxfId="3" priority="1" operator="equal">
      <formula>$M2</formula>
    </cfRule>
    <cfRule type="cellIs" dxfId="2" priority="2" operator="equal">
      <formula>$N2</formula>
    </cfRule>
  </conditionalFormatting>
  <conditionalFormatting sqref="G2:K37">
    <cfRule type="cellIs" dxfId="1" priority="5" operator="equal">
      <formula>#REF!</formula>
    </cfRule>
    <cfRule type="cellIs" dxfId="0" priority="6" operator="equal">
      <formula>$M2</formula>
    </cfRule>
  </conditionalFormatting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Birt á vefnum ssv</vt:lpstr>
      <vt:lpstr>Birt á vefnum hsv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Sveinbjörn Högnason</cp:lastModifiedBy>
  <cp:lastPrinted>2014-12-15T11:48:32Z</cp:lastPrinted>
  <dcterms:created xsi:type="dcterms:W3CDTF">2014-09-11T14:10:21Z</dcterms:created>
  <dcterms:modified xsi:type="dcterms:W3CDTF">2014-12-15T13:10:22Z</dcterms:modified>
</cp:coreProperties>
</file>